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<sst xmlns="http://schemas.openxmlformats.org/spreadsheetml/2006/main" count="188" uniqueCount="188">
  <si>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</si>
  <si>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</si>
  <si>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</si>
  <si>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</si>
  <si>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</si>
  <si>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</si>
  <si>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</si>
  <si>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</si>
  <si>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</si>
  <si>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</si>
  <si>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</si>
  <si>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</si>
  <si>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</si>
  <si>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</si>
  <si>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</si>
  <si>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</si>
  <si>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</si>
  <si>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</si>
  <si>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</si>
  <si>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</si>
  <si>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</si>
  <si>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</si>
  <si>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</si>
  <si>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</si>
  <si>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</si>
  <si>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</si>
  <si>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</si>
  <si>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</si>
  <si>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</si>
  <si>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</si>
  <si>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</si>
  <si>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</si>
  <si>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</si>
  <si>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</si>
  <si>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</si>
  <si>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</si>
  <si>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</si>
  <si>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</si>
  <si>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</si>
  <si>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</si>
  <si>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</si>
  <si>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</si>
  <si>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</si>
  <si>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</si>
  <si>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</si>
  <si>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</si>
  <si>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</si>
  <si>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</si>
  <si>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</si>
  <si>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</si>
  <si>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</si>
  <si>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</si>
  <si>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</si>
  <si>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</si>
  <si>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</si>
  <si>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</si>
  <si>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</si>
  <si>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</si>
  <si>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</si>
  <si>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</si>
  <si>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</si>
  <si>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</si>
  <si>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</si>
  <si>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</si>
  <si>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</si>
  <si>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</si>
  <si>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</si>
  <si>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</si>
  <si>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</si>
  <si>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</si>
  <si>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</si>
  <si>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</si>
  <si>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</si>
  <si>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</si>
  <si>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</si>
  <si>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</si>
  <si>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</si>
  <si>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</si>
  <si>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</si>
  <si>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</si>
  <si>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</si>
  <si>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</si>
  <si>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</si>
  <si>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</si>
  <si>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</si>
  <si>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</si>
  <si>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бюджетной системы Российской Федерации</t>
  </si>
  <si>
    <t xml:space="preserve">Налог на доходы физических лиц </t>
  </si>
  <si>
    <t xml:space="preserve"> 000 1 14 02043 04 0000 440</t>
  </si>
  <si>
    <t>сумма изменений              + увеличение               - уменьшение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</si>
  <si>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</si>
  <si>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</si>
  <si>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</si>
  <si>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</si>
  <si>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</si>
  <si>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</si>
  <si>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Прочие дотации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</si>
  <si>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</si>
  <si>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000 2 02 10000 00 0000 150</t>
  </si>
  <si>
    <t>000 2 02 15001 04 0000 150</t>
  </si>
  <si>
    <t>000 2 02 15002 04 0000 150</t>
  </si>
  <si>
    <t>000 2 02 19999 04 0000 150</t>
  </si>
  <si>
    <t>000 2 02 20000 00 0000 150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</si>
  <si>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</si>
  <si>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</si>
  <si>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000 2 02 20077 04 0000 150</t>
  </si>
  <si>
    <t>000 2 02 25497 04 0000 150</t>
  </si>
  <si>
    <t>000 2 02 25555 04 0000 150</t>
  </si>
  <si>
    <t>000 2 02 29999 04 0000 150</t>
  </si>
  <si>
    <t xml:space="preserve">000 2 02 30000 00 0000 150 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</si>
  <si>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</si>
  <si>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</si>
  <si>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</si>
  <si>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</si>
  <si>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</si>
  <si>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</si>
  <si>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</si>
  <si>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</si>
  <si>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</si>
  <si>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000 2 19 00000 04 0000 150</t>
  </si>
  <si>
    <t>ДОХОДЫ ОТ ОКАЗАНИЯ ПЛАТНЫХ УСЛУГ 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</si>
  <si>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</si>
  <si>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>БЕЗВОЗМЕЗДНЫЕ ПОСТУПЛЕНИЯ ОТ НЕГОСУДАРСТВЕННЫХ ОРГАНИЗАЦИЙ</t>
  </si>
  <si>
    <t>000 2 03 00000 00 0000 000</t>
  </si>
  <si>
    <t>000 2 04 00000 00 0000 000</t>
  </si>
  <si>
    <t>БЕЗВОЗМЕЗДНЫЕ ПОСТУПЛЕНИЯ ОТ ГОСУДАРСТВЕННЫХ (МУНИЦИПАЛЬНЫХ) ОРГАНИЗАЦИЙ</t>
  </si>
  <si>
    <t>000 2 03 04099 04 0000 150</t>
  </si>
  <si>
    <t>000 2 04 04099 04 0000 150</t>
  </si>
  <si>
    <t>Прочие безвозмездные  поступления от государственных (муниципальных) организаций в бюджеты городских округов</t>
  </si>
  <si>
    <t>Прочие безвозмездные  поступления от негосударственных организаций в бюджеты городских округов</t>
  </si>
  <si>
    <t>000 2 02 20299 04 0000 150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</si>
  <si>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</si>
  <si>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</si>
  <si>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</si>
  <si>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</si>
  <si>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040 1 14 06312 04 0000 430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</si>
  <si>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</si>
  <si>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Прочие неналоговые доходы бюджетов городских округов</t>
  </si>
  <si>
    <t>040 1 17 05040 04 0000 180</t>
  </si>
  <si>
    <t xml:space="preserve"> 000 1 17 00000 00 0000 000</t>
  </si>
  <si>
    <t>ПРОЧИЕ НЕНАЛОГОВЫЕ ДОХОДЫ</t>
  </si>
  <si>
    <t>000 2 07 00000 00 0000 150</t>
  </si>
  <si>
    <t>ПРОЧИЕ БЕЗВОЗМЕЗДНЫЕ ПОСТУПЛЕНИЯ</t>
  </si>
  <si>
    <t>000 2 07 04050 04 0000 150</t>
  </si>
  <si>
    <t>Прочие безвозмездные  поступления в бюджеты городских округов</t>
  </si>
  <si>
    <t>000 1 06 04000 02 0000 110</t>
  </si>
  <si>
    <t>Транспортный налог</t>
  </si>
  <si>
    <t>000 2 02 25466 04 0000 150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</si>
  <si>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</si>
  <si>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</si>
  <si>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</si>
  <si>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</si>
  <si>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000 2 02 45303 04 0000 150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</si>
  <si>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</si>
  <si>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</si>
  <si>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</si>
  <si>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040 1 17 15020 04 0000 150</t>
  </si>
  <si>
    <t>Инициативные платежи, зачисляемые в бюджеты городских округов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</si>
  <si>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</si>
  <si>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</si>
  <si>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000 2 02 25519 04 0000 150</t>
  </si>
  <si>
    <t>Субсидии бюджетам городских округов на поддержку отрасли культуры</t>
  </si>
  <si>
    <t>000 1 11 07014 04 0000 120</t>
  </si>
  <si>
    <t xml:space="preserve"> 000 1 09 00000 00 0000 000</t>
  </si>
  <si>
    <t xml:space="preserve"> 000 1 15 00000 00 0000 000</t>
  </si>
  <si>
    <t>АДМИНИСТРАТИВНЫЕ ПЛАТЕЖИ И СБОРЫ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</si>
  <si>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</si>
  <si>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</si>
  <si>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ЗАДОЛЖЕННОСТЬ И ПЕРЕРАСЧЕТЫ ПО ОТМЕНЕННЫМ НАЛОГАМ, СБОРАМ И ИНЫМ ОБЯЗАТЕЛЬНЫМ ПЛАТЕЖАМ</t>
  </si>
  <si>
    <t xml:space="preserve">Прогнозируемый общий объем доходов бюджета городского округа Мегион Ханты-Мансийского автономного округа - Югры  на  2023 год  </t>
  </si>
  <si>
    <t xml:space="preserve">уточненный план на 2023 год </t>
  </si>
  <si>
    <t>000 2 02 25179 04 0000 150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</si>
  <si>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</si>
  <si>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000 2 02 25590 04 0000 150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</si>
  <si>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</si>
  <si>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городских округов на техническое оснащение региональных и муниципальных музеев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</si>
  <si>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</si>
  <si>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000 2 02 20303 04 0000 150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</si>
  <si>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</si>
  <si>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000 2 02 20300 04 0000 150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</si>
  <si>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</si>
  <si>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000 2 02 25511 04 0000 150</t>
  </si>
  <si>
    <t>Субсидии бюджетам городских округов на на проведение комплексных кадастровых работ</t>
  </si>
  <si>
    <t>Уточненный план план на 2023 год, утвержден решением Думы города от 23.06.2023 №293</t>
  </si>
  <si>
    <t>Приложение 1</t>
  </si>
  <si>
    <t>к решению Думы</t>
  </si>
  <si>
    <t>города Мегиона</t>
  </si>
  <si>
    <t>от "_27_" _10___ 2023 №__320_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</si>
</sst>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8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5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84" fontId="4" fillId="0" borderId="0" xfId="0" applyNumberFormat="1" applyFont="1" applyAlignment="1">
      <alignment/>
    </xf>
    <xf numFmtId="0" fontId="46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horizontal="left" vertical="top" wrapText="1"/>
    </xf>
    <xf numFmtId="1" fontId="6" fillId="34" borderId="11" xfId="53" applyFont="1" applyFill="1" applyBorder="1" applyAlignment="1">
      <alignment vertical="top" wrapText="1"/>
      <protection/>
    </xf>
    <xf numFmtId="184" fontId="6" fillId="0" borderId="11" xfId="0" applyNumberFormat="1" applyFont="1" applyBorder="1" applyAlignment="1">
      <alignment/>
    </xf>
    <xf numFmtId="184" fontId="7" fillId="0" borderId="11" xfId="0" applyNumberFormat="1" applyFont="1" applyBorder="1" applyAlignment="1">
      <alignment/>
    </xf>
    <xf numFmtId="184" fontId="7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1" fontId="6" fillId="35" borderId="11" xfId="53" applyFont="1" applyFill="1" applyBorder="1" applyAlignment="1">
      <alignment horizontal="center" vertical="center" wrapText="1"/>
      <protection/>
    </xf>
    <xf numFmtId="1" fontId="6" fillId="35" borderId="11" xfId="53" applyFont="1" applyFill="1" applyBorder="1" applyAlignment="1">
      <alignment horizontal="left" vertical="center" wrapText="1"/>
      <protection/>
    </xf>
    <xf numFmtId="1" fontId="6" fillId="0" borderId="11" xfId="53" applyFont="1" applyBorder="1" applyAlignment="1">
      <alignment horizontal="center" vertical="center" wrapText="1"/>
      <protection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4" fontId="7" fillId="2" borderId="11" xfId="0" applyNumberFormat="1" applyFont="1" applyFill="1" applyBorder="1" applyAlignment="1">
      <alignment horizontal="right" wrapText="1"/>
    </xf>
    <xf numFmtId="18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justify" vertical="top" wrapText="1"/>
    </xf>
    <xf numFmtId="184" fontId="7" fillId="35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wrapText="1"/>
    </xf>
    <xf numFmtId="0" fontId="47" fillId="0" borderId="11" xfId="0" applyFont="1" applyBorder="1" applyAlignment="1">
      <alignment vertical="top" wrapText="1"/>
    </xf>
    <xf numFmtId="0" fontId="47" fillId="0" borderId="0" xfId="0" applyFont="1" applyAlignment="1">
      <alignment horizontal="justify" vertical="center" wrapText="1"/>
    </xf>
    <xf numFmtId="0" fontId="7" fillId="35" borderId="11" xfId="0" applyFont="1" applyFill="1" applyBorder="1" applyAlignment="1">
      <alignment horizontal="left" vertical="top" wrapText="1"/>
    </xf>
    <xf numFmtId="4" fontId="7" fillId="0" borderId="11" xfId="0" applyNumberFormat="1" applyFont="1" applyBorder="1" applyAlignment="1">
      <alignment/>
    </xf>
    <xf numFmtId="4" fontId="7" fillId="35" borderId="11" xfId="0" applyNumberFormat="1" applyFont="1" applyFill="1" applyBorder="1" applyAlignment="1">
      <alignment/>
    </xf>
    <xf numFmtId="4" fontId="7" fillId="34" borderId="11" xfId="63" applyNumberFormat="1" applyFont="1" applyFill="1" applyBorder="1" applyAlignment="1">
      <alignment wrapText="1"/>
    </xf>
    <xf numFmtId="4" fontId="7" fillId="34" borderId="11" xfId="0" applyNumberFormat="1" applyFont="1" applyFill="1" applyBorder="1" applyAlignment="1">
      <alignment/>
    </xf>
    <xf numFmtId="0" fontId="7" fillId="34" borderId="11" xfId="0" applyFont="1" applyFill="1" applyBorder="1" applyAlignment="1">
      <alignment horizontal="left" vertical="top" wrapText="1"/>
    </xf>
    <xf numFmtId="0" fontId="7" fillId="35" borderId="15" xfId="0" applyFont="1" applyFill="1" applyBorder="1" applyAlignment="1">
      <alignment horizont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47" fillId="0" borderId="16" xfId="0" applyFont="1" applyBorder="1" applyAlignment="1">
      <alignment horizontal="justify" vertical="top" wrapText="1"/>
    </xf>
    <xf numFmtId="4" fontId="7" fillId="35" borderId="11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4" fontId="4" fillId="0" borderId="12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6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wrapText="1"/>
    </xf>
    <xf numFmtId="0" fontId="0" fillId="35" borderId="16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="85" zoomScaleNormal="85" zoomScalePageLayoutView="0" workbookViewId="0" topLeftCell="A1">
      <selection activeCell="M12" sqref="M12"/>
    </sheetView>
  </sheetViews>
  <sheetFormatPr defaultColWidth="9.00390625" defaultRowHeight="12.75"/>
  <cols>
    <col min="1" max="1" width="28.625" style="1" customWidth="1"/>
    <col min="2" max="2" width="58.375" style="1" customWidth="1"/>
    <col min="3" max="3" width="15.25390625" style="1" customWidth="1"/>
    <col min="4" max="4" width="12.00390625" style="16" customWidth="1"/>
    <col min="5" max="5" width="13.625" style="1" customWidth="1"/>
    <col min="6" max="16384" width="9.125" style="1" customWidth="1"/>
  </cols>
  <sheetData>
    <row r="1" spans="3:13" ht="36.75" customHeight="1">
      <c r="C1" s="76" t="s">
        <v>184</v>
      </c>
      <c r="E1" s="76"/>
      <c r="F1" s="78"/>
      <c r="G1" s="78"/>
      <c r="H1" s="78"/>
      <c r="I1" s="78"/>
      <c r="J1" s="78"/>
      <c r="K1" s="78"/>
      <c r="L1" s="78"/>
      <c r="M1" s="78"/>
    </row>
    <row r="2" spans="3:5" ht="15.75">
      <c r="C2" s="77" t="s">
        <v>185</v>
      </c>
      <c r="E2" s="75"/>
    </row>
    <row r="3" spans="3:5" ht="15.75">
      <c r="C3" s="77" t="s">
        <v>186</v>
      </c>
      <c r="E3" s="75"/>
    </row>
    <row r="4" spans="3:5" ht="15.75">
      <c r="C4" s="77" t="s">
        <v>187</v>
      </c>
      <c r="E4" s="75"/>
    </row>
    <row r="6" spans="1:5" ht="35.25" customHeight="1">
      <c r="A6" s="81" t="s">
        <v>169</v>
      </c>
      <c r="B6" s="81"/>
      <c r="C6" s="81"/>
      <c r="D6" s="82"/>
      <c r="E6" s="82"/>
    </row>
    <row r="7" spans="1:5" ht="18.75">
      <c r="A7" s="2"/>
      <c r="B7" s="2"/>
      <c r="E7" s="32" t="s">
        <v>80</v>
      </c>
    </row>
    <row r="8" spans="1:5" ht="12.75" customHeight="1">
      <c r="A8" s="83" t="s">
        <v>38</v>
      </c>
      <c r="B8" s="85" t="s">
        <v>81</v>
      </c>
      <c r="C8" s="86" t="s">
        <v>183</v>
      </c>
      <c r="D8" s="79" t="s">
        <v>89</v>
      </c>
      <c r="E8" s="79" t="s">
        <v>170</v>
      </c>
    </row>
    <row r="9" spans="1:5" ht="65.25" customHeight="1">
      <c r="A9" s="84"/>
      <c r="B9" s="85"/>
      <c r="C9" s="87"/>
      <c r="D9" s="80"/>
      <c r="E9" s="80"/>
    </row>
    <row r="10" spans="1:5" ht="12.75">
      <c r="A10" s="3">
        <v>1</v>
      </c>
      <c r="B10" s="3">
        <v>2</v>
      </c>
      <c r="C10" s="3">
        <v>3</v>
      </c>
      <c r="D10" s="3">
        <v>4</v>
      </c>
      <c r="E10" s="3">
        <v>5</v>
      </c>
    </row>
    <row r="11" spans="1:5" ht="15.75" customHeight="1">
      <c r="A11" s="51" t="s">
        <v>16</v>
      </c>
      <c r="B11" s="34" t="s">
        <v>45</v>
      </c>
      <c r="C11" s="24">
        <f>SUM(C12+C28)</f>
        <v>1553066.9</v>
      </c>
      <c r="D11" s="24">
        <f>SUM(D12+D28)</f>
        <v>183651.1</v>
      </c>
      <c r="E11" s="45">
        <f aca="true" t="shared" si="0" ref="E11:E56">SUM(C11+D11)</f>
        <v>1736718</v>
      </c>
    </row>
    <row r="12" spans="1:5" ht="15" customHeight="1">
      <c r="A12" s="4"/>
      <c r="B12" s="34" t="s">
        <v>61</v>
      </c>
      <c r="C12" s="24">
        <f>SUM(C13+C15+C17+C22+C26+D27)</f>
        <v>1301751.5</v>
      </c>
      <c r="D12" s="24">
        <f>SUM(D13+D15+D17+D22+D26)</f>
        <v>150889</v>
      </c>
      <c r="E12" s="45">
        <f t="shared" si="0"/>
        <v>1452640.5</v>
      </c>
    </row>
    <row r="13" spans="1:5" ht="15">
      <c r="A13" s="8" t="s">
        <v>17</v>
      </c>
      <c r="B13" s="35" t="s">
        <v>0</v>
      </c>
      <c r="C13" s="25">
        <f>SUM(C14)</f>
        <v>999379.1</v>
      </c>
      <c r="D13" s="25">
        <f>SUM(D14)</f>
        <v>150889</v>
      </c>
      <c r="E13" s="47">
        <f t="shared" si="0"/>
        <v>1150268.1</v>
      </c>
    </row>
    <row r="14" spans="1:5" ht="15">
      <c r="A14" s="5" t="s">
        <v>18</v>
      </c>
      <c r="B14" s="6" t="s">
        <v>87</v>
      </c>
      <c r="C14" s="15">
        <v>999379.1</v>
      </c>
      <c r="D14" s="46">
        <v>150889</v>
      </c>
      <c r="E14" s="46">
        <f t="shared" si="0"/>
        <v>1150268.1</v>
      </c>
    </row>
    <row r="15" spans="1:5" ht="48" customHeight="1">
      <c r="A15" s="8" t="s">
        <v>54</v>
      </c>
      <c r="B15" s="35" t="s">
        <v>46</v>
      </c>
      <c r="C15" s="30">
        <f>SUM(C16)</f>
        <v>14784.4</v>
      </c>
      <c r="D15" s="30">
        <f>D16</f>
        <v>0</v>
      </c>
      <c r="E15" s="47">
        <f t="shared" si="0"/>
        <v>14784.4</v>
      </c>
    </row>
    <row r="16" spans="1:5" s="12" customFormat="1" ht="30">
      <c r="A16" s="11" t="s">
        <v>52</v>
      </c>
      <c r="B16" s="36" t="s">
        <v>53</v>
      </c>
      <c r="C16" s="31">
        <v>14784.4</v>
      </c>
      <c r="D16" s="59"/>
      <c r="E16" s="46">
        <f t="shared" si="0"/>
        <v>14784.4</v>
      </c>
    </row>
    <row r="17" spans="1:5" ht="15">
      <c r="A17" s="8" t="s">
        <v>19</v>
      </c>
      <c r="B17" s="35" t="s">
        <v>7</v>
      </c>
      <c r="C17" s="30">
        <f>SUM(C18:C21)</f>
        <v>178424</v>
      </c>
      <c r="D17" s="30">
        <f>SUM(D18:D21)</f>
        <v>0</v>
      </c>
      <c r="E17" s="47">
        <f t="shared" si="0"/>
        <v>178424</v>
      </c>
    </row>
    <row r="18" spans="1:5" ht="30">
      <c r="A18" s="5" t="s">
        <v>43</v>
      </c>
      <c r="B18" s="37" t="s">
        <v>9</v>
      </c>
      <c r="C18" s="28">
        <v>171700</v>
      </c>
      <c r="D18" s="46"/>
      <c r="E18" s="46">
        <f t="shared" si="0"/>
        <v>171700</v>
      </c>
    </row>
    <row r="19" spans="1:5" ht="30">
      <c r="A19" s="5" t="s">
        <v>20</v>
      </c>
      <c r="B19" s="37" t="s">
        <v>10</v>
      </c>
      <c r="C19" s="28">
        <v>0</v>
      </c>
      <c r="D19" s="46"/>
      <c r="E19" s="46">
        <f t="shared" si="0"/>
        <v>0</v>
      </c>
    </row>
    <row r="20" spans="1:5" ht="15">
      <c r="A20" s="5" t="s">
        <v>34</v>
      </c>
      <c r="B20" s="37" t="s">
        <v>35</v>
      </c>
      <c r="C20" s="28">
        <v>0</v>
      </c>
      <c r="D20" s="46"/>
      <c r="E20" s="46">
        <f t="shared" si="0"/>
        <v>0</v>
      </c>
    </row>
    <row r="21" spans="1:5" ht="30">
      <c r="A21" s="5" t="s">
        <v>47</v>
      </c>
      <c r="B21" s="37" t="s">
        <v>48</v>
      </c>
      <c r="C21" s="28">
        <v>6724</v>
      </c>
      <c r="D21" s="46"/>
      <c r="E21" s="46">
        <f t="shared" si="0"/>
        <v>6724</v>
      </c>
    </row>
    <row r="22" spans="1:5" ht="15">
      <c r="A22" s="9" t="s">
        <v>21</v>
      </c>
      <c r="B22" s="38" t="s">
        <v>1</v>
      </c>
      <c r="C22" s="25">
        <f>SUM(C23:C25)</f>
        <v>100054</v>
      </c>
      <c r="D22" s="25">
        <f>SUM(D23:D25)</f>
        <v>0</v>
      </c>
      <c r="E22" s="47">
        <f t="shared" si="0"/>
        <v>100054</v>
      </c>
    </row>
    <row r="23" spans="1:5" ht="15">
      <c r="A23" s="7" t="s">
        <v>22</v>
      </c>
      <c r="B23" s="6" t="s">
        <v>11</v>
      </c>
      <c r="C23" s="15">
        <v>29300</v>
      </c>
      <c r="D23" s="59"/>
      <c r="E23" s="46">
        <f t="shared" si="0"/>
        <v>29300</v>
      </c>
    </row>
    <row r="24" spans="1:5" ht="15">
      <c r="A24" s="5" t="s">
        <v>145</v>
      </c>
      <c r="B24" s="6" t="s">
        <v>146</v>
      </c>
      <c r="C24" s="15">
        <v>24600</v>
      </c>
      <c r="D24" s="59"/>
      <c r="E24" s="46">
        <f t="shared" si="0"/>
        <v>24600</v>
      </c>
    </row>
    <row r="25" spans="1:5" ht="15">
      <c r="A25" s="5" t="s">
        <v>23</v>
      </c>
      <c r="B25" s="6" t="s">
        <v>12</v>
      </c>
      <c r="C25" s="15">
        <v>46154</v>
      </c>
      <c r="D25" s="59"/>
      <c r="E25" s="46">
        <f t="shared" si="0"/>
        <v>46154</v>
      </c>
    </row>
    <row r="26" spans="1:5" ht="15">
      <c r="A26" s="9" t="s">
        <v>24</v>
      </c>
      <c r="B26" s="38" t="s">
        <v>8</v>
      </c>
      <c r="C26" s="25">
        <v>9110</v>
      </c>
      <c r="D26" s="47"/>
      <c r="E26" s="47">
        <f t="shared" si="0"/>
        <v>9110</v>
      </c>
    </row>
    <row r="27" spans="1:5" ht="47.25" customHeight="1">
      <c r="A27" s="9" t="s">
        <v>163</v>
      </c>
      <c r="B27" s="38" t="s">
        <v>168</v>
      </c>
      <c r="C27" s="67">
        <v>0</v>
      </c>
      <c r="D27" s="68"/>
      <c r="E27" s="68">
        <f t="shared" si="0"/>
        <v>0</v>
      </c>
    </row>
    <row r="28" spans="1:5" ht="18" customHeight="1">
      <c r="A28" s="7"/>
      <c r="B28" s="18" t="s">
        <v>62</v>
      </c>
      <c r="C28" s="24">
        <f>SUM(C29+C38+C40+C45+C52+C53+C54)</f>
        <v>251315.39999999997</v>
      </c>
      <c r="D28" s="24">
        <f>SUM(D29+D38+D40+D45+D53+D54)</f>
        <v>32762.1</v>
      </c>
      <c r="E28" s="45">
        <f t="shared" si="0"/>
        <v>284077.49999999994</v>
      </c>
    </row>
    <row r="29" spans="1:5" ht="45">
      <c r="A29" s="8" t="s">
        <v>25</v>
      </c>
      <c r="B29" s="38" t="s">
        <v>2</v>
      </c>
      <c r="C29" s="25">
        <f>SUM(C30:C37)</f>
        <v>150541.3</v>
      </c>
      <c r="D29" s="25">
        <f>SUM(D30:D37)</f>
        <v>22992</v>
      </c>
      <c r="E29" s="47">
        <f t="shared" si="0"/>
        <v>173533.3</v>
      </c>
    </row>
    <row r="30" spans="1:5" ht="45" customHeight="1">
      <c r="A30" s="5" t="s">
        <v>76</v>
      </c>
      <c r="B30" s="39" t="s">
        <v>77</v>
      </c>
      <c r="C30" s="26">
        <v>8</v>
      </c>
      <c r="D30" s="46">
        <v>-8</v>
      </c>
      <c r="E30" s="46">
        <f t="shared" si="0"/>
        <v>0</v>
      </c>
    </row>
    <row r="31" spans="1:5" ht="75">
      <c r="A31" s="5" t="s">
        <v>40</v>
      </c>
      <c r="B31" s="6" t="s">
        <v>14</v>
      </c>
      <c r="C31" s="15">
        <v>121380</v>
      </c>
      <c r="D31" s="46">
        <v>20000</v>
      </c>
      <c r="E31" s="46">
        <f t="shared" si="0"/>
        <v>141380</v>
      </c>
    </row>
    <row r="32" spans="1:5" ht="75">
      <c r="A32" s="5" t="s">
        <v>36</v>
      </c>
      <c r="B32" s="6" t="s">
        <v>44</v>
      </c>
      <c r="C32" s="15">
        <v>1340</v>
      </c>
      <c r="D32" s="46"/>
      <c r="E32" s="46">
        <f t="shared" si="0"/>
        <v>1340</v>
      </c>
    </row>
    <row r="33" spans="1:5" ht="60.75" customHeight="1">
      <c r="A33" s="5" t="s">
        <v>26</v>
      </c>
      <c r="B33" s="6" t="s">
        <v>39</v>
      </c>
      <c r="C33" s="15">
        <v>336</v>
      </c>
      <c r="D33" s="46"/>
      <c r="E33" s="46">
        <f t="shared" si="0"/>
        <v>336</v>
      </c>
    </row>
    <row r="34" spans="1:5" ht="33" customHeight="1">
      <c r="A34" s="5" t="s">
        <v>49</v>
      </c>
      <c r="B34" s="6" t="s">
        <v>50</v>
      </c>
      <c r="C34" s="15">
        <v>9821</v>
      </c>
      <c r="D34" s="46">
        <v>1700</v>
      </c>
      <c r="E34" s="46">
        <f t="shared" si="0"/>
        <v>11521</v>
      </c>
    </row>
    <row r="35" spans="1:5" ht="45.75" customHeight="1">
      <c r="A35" s="5" t="s">
        <v>162</v>
      </c>
      <c r="B35" s="6" t="s">
        <v>155</v>
      </c>
      <c r="C35" s="15">
        <v>645</v>
      </c>
      <c r="D35" s="66"/>
      <c r="E35" s="65">
        <f t="shared" si="0"/>
        <v>645</v>
      </c>
    </row>
    <row r="36" spans="1:5" ht="75">
      <c r="A36" s="5" t="s">
        <v>55</v>
      </c>
      <c r="B36" s="14" t="s">
        <v>56</v>
      </c>
      <c r="C36" s="15">
        <v>13200</v>
      </c>
      <c r="D36" s="46">
        <v>1300</v>
      </c>
      <c r="E36" s="46">
        <f t="shared" si="0"/>
        <v>14500</v>
      </c>
    </row>
    <row r="37" spans="1:5" ht="110.25" customHeight="1">
      <c r="A37" s="5" t="s">
        <v>158</v>
      </c>
      <c r="B37" s="14" t="s">
        <v>159</v>
      </c>
      <c r="C37" s="26">
        <v>3811.3</v>
      </c>
      <c r="D37" s="59"/>
      <c r="E37" s="59">
        <f t="shared" si="0"/>
        <v>3811.3</v>
      </c>
    </row>
    <row r="38" spans="1:5" ht="31.5" customHeight="1">
      <c r="A38" s="8" t="s">
        <v>27</v>
      </c>
      <c r="B38" s="38" t="s">
        <v>3</v>
      </c>
      <c r="C38" s="25">
        <f>SUM(C39)</f>
        <v>9906</v>
      </c>
      <c r="D38" s="25">
        <f>SUM(D39)</f>
        <v>0</v>
      </c>
      <c r="E38" s="47">
        <f t="shared" si="0"/>
        <v>9906</v>
      </c>
    </row>
    <row r="39" spans="1:5" ht="17.25" customHeight="1">
      <c r="A39" s="5" t="s">
        <v>28</v>
      </c>
      <c r="B39" s="6" t="s">
        <v>4</v>
      </c>
      <c r="C39" s="15">
        <v>9906</v>
      </c>
      <c r="D39" s="46"/>
      <c r="E39" s="46">
        <f t="shared" si="0"/>
        <v>9906</v>
      </c>
    </row>
    <row r="40" spans="1:5" ht="30">
      <c r="A40" s="8" t="s">
        <v>29</v>
      </c>
      <c r="B40" s="38" t="s">
        <v>120</v>
      </c>
      <c r="C40" s="25">
        <f>SUM(C41:C44)</f>
        <v>345.8</v>
      </c>
      <c r="D40" s="25">
        <f>SUM(D41:D44)</f>
        <v>519</v>
      </c>
      <c r="E40" s="47">
        <f t="shared" si="0"/>
        <v>864.8</v>
      </c>
    </row>
    <row r="41" spans="1:5" ht="45">
      <c r="A41" s="5" t="s">
        <v>59</v>
      </c>
      <c r="B41" s="17" t="s">
        <v>60</v>
      </c>
      <c r="C41" s="15">
        <v>10</v>
      </c>
      <c r="D41" s="46"/>
      <c r="E41" s="46">
        <f t="shared" si="0"/>
        <v>10</v>
      </c>
    </row>
    <row r="42" spans="1:5" ht="30">
      <c r="A42" s="5" t="s">
        <v>78</v>
      </c>
      <c r="B42" s="17" t="s">
        <v>79</v>
      </c>
      <c r="C42" s="15">
        <v>0</v>
      </c>
      <c r="D42" s="46"/>
      <c r="E42" s="46">
        <f t="shared" si="0"/>
        <v>0</v>
      </c>
    </row>
    <row r="43" spans="1:5" ht="45">
      <c r="A43" s="5" t="s">
        <v>133</v>
      </c>
      <c r="B43" s="17" t="s">
        <v>134</v>
      </c>
      <c r="C43" s="15">
        <v>1</v>
      </c>
      <c r="D43" s="46">
        <v>18.6</v>
      </c>
      <c r="E43" s="46">
        <f t="shared" si="0"/>
        <v>19.6</v>
      </c>
    </row>
    <row r="44" spans="1:5" ht="30">
      <c r="A44" s="5" t="s">
        <v>42</v>
      </c>
      <c r="B44" s="6" t="s">
        <v>41</v>
      </c>
      <c r="C44" s="15">
        <v>334.8</v>
      </c>
      <c r="D44" s="59">
        <v>500.4</v>
      </c>
      <c r="E44" s="46">
        <f t="shared" si="0"/>
        <v>835.2</v>
      </c>
    </row>
    <row r="45" spans="1:5" ht="30">
      <c r="A45" s="8" t="s">
        <v>30</v>
      </c>
      <c r="B45" s="38" t="s">
        <v>5</v>
      </c>
      <c r="C45" s="25">
        <f>SUM(C46:C51)</f>
        <v>85217</v>
      </c>
      <c r="D45" s="25">
        <f>SUM(D46:D51)</f>
        <v>7437.6</v>
      </c>
      <c r="E45" s="47">
        <f t="shared" si="0"/>
        <v>92654.6</v>
      </c>
    </row>
    <row r="46" spans="1:5" ht="30">
      <c r="A46" s="5" t="s">
        <v>31</v>
      </c>
      <c r="B46" s="6" t="s">
        <v>13</v>
      </c>
      <c r="C46" s="15">
        <v>70263</v>
      </c>
      <c r="D46" s="46">
        <v>6900</v>
      </c>
      <c r="E46" s="46">
        <f t="shared" si="0"/>
        <v>77163</v>
      </c>
    </row>
    <row r="47" spans="1:5" ht="91.5" customHeight="1">
      <c r="A47" s="5" t="s">
        <v>51</v>
      </c>
      <c r="B47" s="40" t="s">
        <v>85</v>
      </c>
      <c r="C47" s="15">
        <v>1160</v>
      </c>
      <c r="D47" s="59"/>
      <c r="E47" s="46">
        <f t="shared" si="0"/>
        <v>1160</v>
      </c>
    </row>
    <row r="48" spans="1:5" ht="91.5" customHeight="1">
      <c r="A48" s="5" t="s">
        <v>88</v>
      </c>
      <c r="B48" s="40" t="s">
        <v>90</v>
      </c>
      <c r="C48" s="15">
        <v>0</v>
      </c>
      <c r="D48" s="46">
        <v>335.8</v>
      </c>
      <c r="E48" s="46">
        <f t="shared" si="0"/>
        <v>335.8</v>
      </c>
    </row>
    <row r="49" spans="1:5" ht="48" customHeight="1">
      <c r="A49" s="5" t="s">
        <v>57</v>
      </c>
      <c r="B49" s="6" t="s">
        <v>58</v>
      </c>
      <c r="C49" s="15">
        <v>10553</v>
      </c>
      <c r="D49" s="46"/>
      <c r="E49" s="46">
        <f t="shared" si="0"/>
        <v>10553</v>
      </c>
    </row>
    <row r="50" spans="1:5" ht="48" customHeight="1">
      <c r="A50" s="5" t="s">
        <v>82</v>
      </c>
      <c r="B50" s="41" t="s">
        <v>83</v>
      </c>
      <c r="C50" s="15">
        <v>993</v>
      </c>
      <c r="D50" s="46">
        <v>1.8</v>
      </c>
      <c r="E50" s="46">
        <f t="shared" si="0"/>
        <v>994.8</v>
      </c>
    </row>
    <row r="51" spans="1:5" ht="89.25" customHeight="1">
      <c r="A51" s="5" t="s">
        <v>135</v>
      </c>
      <c r="B51" s="41" t="s">
        <v>136</v>
      </c>
      <c r="C51" s="15">
        <v>2248</v>
      </c>
      <c r="D51" s="46">
        <v>200</v>
      </c>
      <c r="E51" s="46">
        <f t="shared" si="0"/>
        <v>2448</v>
      </c>
    </row>
    <row r="52" spans="1:5" ht="15.75" customHeight="1">
      <c r="A52" s="8" t="s">
        <v>164</v>
      </c>
      <c r="B52" s="69" t="s">
        <v>165</v>
      </c>
      <c r="C52" s="25">
        <v>0</v>
      </c>
      <c r="D52" s="47"/>
      <c r="E52" s="47">
        <f t="shared" si="0"/>
        <v>0</v>
      </c>
    </row>
    <row r="53" spans="1:5" ht="15">
      <c r="A53" s="8" t="s">
        <v>32</v>
      </c>
      <c r="B53" s="38" t="s">
        <v>6</v>
      </c>
      <c r="C53" s="25">
        <v>5305.3</v>
      </c>
      <c r="D53" s="47">
        <v>453.5</v>
      </c>
      <c r="E53" s="47">
        <f t="shared" si="0"/>
        <v>5758.8</v>
      </c>
    </row>
    <row r="54" spans="1:5" ht="15">
      <c r="A54" s="8" t="s">
        <v>139</v>
      </c>
      <c r="B54" s="38" t="s">
        <v>140</v>
      </c>
      <c r="C54" s="25">
        <f>C55+C56</f>
        <v>0</v>
      </c>
      <c r="D54" s="47">
        <f>D55+D56</f>
        <v>1360</v>
      </c>
      <c r="E54" s="47">
        <f t="shared" si="0"/>
        <v>1360</v>
      </c>
    </row>
    <row r="55" spans="1:5" ht="15">
      <c r="A55" s="5" t="s">
        <v>138</v>
      </c>
      <c r="B55" s="61" t="s">
        <v>137</v>
      </c>
      <c r="C55" s="26">
        <v>0</v>
      </c>
      <c r="D55" s="59"/>
      <c r="E55" s="59">
        <f t="shared" si="0"/>
        <v>0</v>
      </c>
    </row>
    <row r="56" spans="1:5" ht="30">
      <c r="A56" s="5" t="s">
        <v>156</v>
      </c>
      <c r="B56" s="61" t="s">
        <v>157</v>
      </c>
      <c r="C56" s="15">
        <v>0</v>
      </c>
      <c r="D56" s="59">
        <v>1360</v>
      </c>
      <c r="E56" s="46">
        <f t="shared" si="0"/>
        <v>1360</v>
      </c>
    </row>
    <row r="57" spans="1:5" ht="20.25" customHeight="1">
      <c r="A57" s="49" t="s">
        <v>33</v>
      </c>
      <c r="B57" s="50" t="s">
        <v>37</v>
      </c>
      <c r="C57" s="29">
        <f>SUM(C58+C92+C94+C96+C98)</f>
        <v>5098901.9</v>
      </c>
      <c r="D57" s="29">
        <f>SUM(D58+D92+D94+D96+D98)</f>
        <v>51469.600000000006</v>
      </c>
      <c r="E57" s="29">
        <f>C57+D57</f>
        <v>5150371.5</v>
      </c>
    </row>
    <row r="58" spans="1:5" ht="46.5" customHeight="1">
      <c r="A58" s="21" t="s">
        <v>63</v>
      </c>
      <c r="B58" s="42" t="s">
        <v>64</v>
      </c>
      <c r="C58" s="19">
        <f>SUM(C59,C63,C79,C87)</f>
        <v>5098151.7</v>
      </c>
      <c r="D58" s="19">
        <f>SUM(D59,D63,D79,D87)</f>
        <v>49869.600000000006</v>
      </c>
      <c r="E58" s="47">
        <f aca="true" t="shared" si="1" ref="E58:E91">SUM(C58+D58)</f>
        <v>5148021.3</v>
      </c>
    </row>
    <row r="59" spans="1:5" ht="30">
      <c r="A59" s="52" t="s">
        <v>98</v>
      </c>
      <c r="B59" s="53" t="s">
        <v>86</v>
      </c>
      <c r="C59" s="54">
        <f>SUM(C60:C62)</f>
        <v>706354.8</v>
      </c>
      <c r="D59" s="55">
        <f>D60+D61+D62</f>
        <v>15030.7</v>
      </c>
      <c r="E59" s="55">
        <f t="shared" si="1"/>
        <v>721385.5</v>
      </c>
    </row>
    <row r="60" spans="1:5" ht="45">
      <c r="A60" s="22" t="s">
        <v>99</v>
      </c>
      <c r="B60" s="13" t="s">
        <v>151</v>
      </c>
      <c r="C60" s="20">
        <v>564483.5</v>
      </c>
      <c r="D60" s="46"/>
      <c r="E60" s="46">
        <f t="shared" si="1"/>
        <v>564483.5</v>
      </c>
    </row>
    <row r="61" spans="1:5" ht="30">
      <c r="A61" s="22" t="s">
        <v>100</v>
      </c>
      <c r="B61" s="13" t="s">
        <v>65</v>
      </c>
      <c r="C61" s="20">
        <v>141871.3</v>
      </c>
      <c r="D61" s="59">
        <v>6297.6</v>
      </c>
      <c r="E61" s="59">
        <f t="shared" si="1"/>
        <v>148168.9</v>
      </c>
    </row>
    <row r="62" spans="1:5" ht="22.5" customHeight="1">
      <c r="A62" s="22" t="s">
        <v>101</v>
      </c>
      <c r="B62" s="13" t="s">
        <v>96</v>
      </c>
      <c r="C62" s="20">
        <v>0</v>
      </c>
      <c r="D62" s="59">
        <v>8733.1</v>
      </c>
      <c r="E62" s="59">
        <f t="shared" si="1"/>
        <v>8733.1</v>
      </c>
    </row>
    <row r="63" spans="1:5" ht="30">
      <c r="A63" s="52" t="s">
        <v>102</v>
      </c>
      <c r="B63" s="56" t="s">
        <v>66</v>
      </c>
      <c r="C63" s="54">
        <f>SUM(C64:C78)</f>
        <v>2046688.1999999997</v>
      </c>
      <c r="D63" s="54">
        <f>SUM(D64:D78)</f>
        <v>-10780.299999999996</v>
      </c>
      <c r="E63" s="55">
        <f t="shared" si="1"/>
        <v>2035907.8999999997</v>
      </c>
    </row>
    <row r="64" spans="1:5" ht="65.25" customHeight="1">
      <c r="A64" s="22" t="s">
        <v>103</v>
      </c>
      <c r="B64" s="33" t="s">
        <v>104</v>
      </c>
      <c r="C64" s="60">
        <v>0</v>
      </c>
      <c r="D64" s="46"/>
      <c r="E64" s="46">
        <f t="shared" si="1"/>
        <v>0</v>
      </c>
    </row>
    <row r="65" spans="1:5" ht="45" customHeight="1">
      <c r="A65" s="22" t="s">
        <v>105</v>
      </c>
      <c r="B65" s="13" t="s">
        <v>73</v>
      </c>
      <c r="C65" s="20">
        <v>106673.9</v>
      </c>
      <c r="D65" s="46">
        <v>-6789</v>
      </c>
      <c r="E65" s="46">
        <f t="shared" si="1"/>
        <v>99884.9</v>
      </c>
    </row>
    <row r="66" spans="1:5" ht="107.25" customHeight="1">
      <c r="A66" s="22" t="s">
        <v>130</v>
      </c>
      <c r="B66" s="62" t="s">
        <v>174</v>
      </c>
      <c r="C66" s="20">
        <v>665194</v>
      </c>
      <c r="D66" s="46">
        <v>-36780</v>
      </c>
      <c r="E66" s="46">
        <f t="shared" si="1"/>
        <v>628414</v>
      </c>
    </row>
    <row r="67" spans="1:5" ht="62.25" customHeight="1">
      <c r="A67" s="22" t="s">
        <v>179</v>
      </c>
      <c r="B67" s="73" t="s">
        <v>180</v>
      </c>
      <c r="C67" s="74">
        <v>10820</v>
      </c>
      <c r="D67" s="65"/>
      <c r="E67" s="65">
        <f t="shared" si="1"/>
        <v>10820</v>
      </c>
    </row>
    <row r="68" spans="1:5" ht="90.75" customHeight="1">
      <c r="A68" s="22" t="s">
        <v>131</v>
      </c>
      <c r="B68" s="62" t="s">
        <v>132</v>
      </c>
      <c r="C68" s="20">
        <v>1040432</v>
      </c>
      <c r="D68" s="46"/>
      <c r="E68" s="46">
        <f t="shared" si="1"/>
        <v>1040432</v>
      </c>
    </row>
    <row r="69" spans="1:5" ht="45.75" customHeight="1">
      <c r="A69" s="22" t="s">
        <v>177</v>
      </c>
      <c r="B69" s="41" t="s">
        <v>178</v>
      </c>
      <c r="C69" s="20">
        <v>15327.5</v>
      </c>
      <c r="D69" s="46"/>
      <c r="E69" s="46">
        <f t="shared" si="1"/>
        <v>15327.5</v>
      </c>
    </row>
    <row r="70" spans="1:5" ht="75" customHeight="1">
      <c r="A70" s="70" t="s">
        <v>171</v>
      </c>
      <c r="B70" s="71" t="s">
        <v>172</v>
      </c>
      <c r="C70" s="60">
        <v>1775.2</v>
      </c>
      <c r="D70" s="59"/>
      <c r="E70" s="59">
        <f t="shared" si="1"/>
        <v>1775.2</v>
      </c>
    </row>
    <row r="71" spans="1:5" ht="61.5" customHeight="1">
      <c r="A71" s="22" t="s">
        <v>153</v>
      </c>
      <c r="B71" s="64" t="s">
        <v>154</v>
      </c>
      <c r="C71" s="20">
        <v>44650</v>
      </c>
      <c r="D71" s="59">
        <v>-7486.6</v>
      </c>
      <c r="E71" s="59">
        <f t="shared" si="1"/>
        <v>37163.4</v>
      </c>
    </row>
    <row r="72" spans="1:5" ht="65.25" customHeight="1">
      <c r="A72" s="22" t="s">
        <v>147</v>
      </c>
      <c r="B72" s="23" t="s">
        <v>148</v>
      </c>
      <c r="C72" s="60">
        <v>609.5</v>
      </c>
      <c r="D72" s="59"/>
      <c r="E72" s="46">
        <f t="shared" si="1"/>
        <v>609.5</v>
      </c>
    </row>
    <row r="73" spans="1:5" ht="32.25" customHeight="1">
      <c r="A73" s="22" t="s">
        <v>106</v>
      </c>
      <c r="B73" s="13" t="s">
        <v>92</v>
      </c>
      <c r="C73" s="20">
        <v>1215.4</v>
      </c>
      <c r="D73" s="59">
        <v>-7.6</v>
      </c>
      <c r="E73" s="46">
        <f t="shared" si="1"/>
        <v>1207.8000000000002</v>
      </c>
    </row>
    <row r="74" spans="1:5" ht="32.25" customHeight="1">
      <c r="A74" s="22" t="s">
        <v>181</v>
      </c>
      <c r="B74" s="13" t="s">
        <v>182</v>
      </c>
      <c r="C74" s="74">
        <v>0</v>
      </c>
      <c r="D74" s="66"/>
      <c r="E74" s="65">
        <f t="shared" si="1"/>
        <v>0</v>
      </c>
    </row>
    <row r="75" spans="1:5" ht="32.25" customHeight="1">
      <c r="A75" s="22" t="s">
        <v>160</v>
      </c>
      <c r="B75" s="13" t="s">
        <v>161</v>
      </c>
      <c r="C75" s="20">
        <v>7353.5</v>
      </c>
      <c r="D75" s="59"/>
      <c r="E75" s="46">
        <f t="shared" si="1"/>
        <v>7353.5</v>
      </c>
    </row>
    <row r="76" spans="1:5" ht="32.25" customHeight="1">
      <c r="A76" s="22" t="s">
        <v>107</v>
      </c>
      <c r="B76" s="23" t="s">
        <v>121</v>
      </c>
      <c r="C76" s="20">
        <v>14527</v>
      </c>
      <c r="D76" s="59">
        <v>-0.1</v>
      </c>
      <c r="E76" s="59">
        <f t="shared" si="1"/>
        <v>14526.9</v>
      </c>
    </row>
    <row r="77" spans="1:5" ht="32.25" customHeight="1">
      <c r="A77" s="22" t="s">
        <v>173</v>
      </c>
      <c r="B77" s="72" t="s">
        <v>175</v>
      </c>
      <c r="C77" s="20">
        <v>9352</v>
      </c>
      <c r="D77" s="59"/>
      <c r="E77" s="59">
        <f>SUM(C77+D77)</f>
        <v>9352</v>
      </c>
    </row>
    <row r="78" spans="1:5" ht="15">
      <c r="A78" s="22" t="s">
        <v>108</v>
      </c>
      <c r="B78" s="13" t="s">
        <v>67</v>
      </c>
      <c r="C78" s="20">
        <v>128758.2</v>
      </c>
      <c r="D78" s="59">
        <v>40283</v>
      </c>
      <c r="E78" s="59">
        <f t="shared" si="1"/>
        <v>169041.2</v>
      </c>
    </row>
    <row r="79" spans="1:5" ht="30">
      <c r="A79" s="52" t="s">
        <v>109</v>
      </c>
      <c r="B79" s="57" t="s">
        <v>75</v>
      </c>
      <c r="C79" s="54">
        <f>C80+C81+C82+C83+C84+C85+C86</f>
        <v>2277606.7</v>
      </c>
      <c r="D79" s="54">
        <f>D80+D81+D82+D83+D84+D85+D86</f>
        <v>10931.699999999999</v>
      </c>
      <c r="E79" s="55">
        <f t="shared" si="1"/>
        <v>2288538.4000000004</v>
      </c>
    </row>
    <row r="80" spans="1:5" ht="31.5" customHeight="1">
      <c r="A80" s="22" t="s">
        <v>110</v>
      </c>
      <c r="B80" s="13" t="s">
        <v>69</v>
      </c>
      <c r="C80" s="20">
        <v>2214222.9</v>
      </c>
      <c r="D80" s="46">
        <v>12622.3</v>
      </c>
      <c r="E80" s="46">
        <f t="shared" si="1"/>
        <v>2226845.1999999997</v>
      </c>
    </row>
    <row r="81" spans="1:5" ht="75">
      <c r="A81" s="22" t="s">
        <v>111</v>
      </c>
      <c r="B81" s="13" t="s">
        <v>74</v>
      </c>
      <c r="C81" s="20">
        <v>38778</v>
      </c>
      <c r="D81" s="46">
        <v>-2000</v>
      </c>
      <c r="E81" s="46">
        <f t="shared" si="1"/>
        <v>36778</v>
      </c>
    </row>
    <row r="82" spans="1:5" ht="60">
      <c r="A82" s="22" t="s">
        <v>112</v>
      </c>
      <c r="B82" s="13" t="s">
        <v>70</v>
      </c>
      <c r="C82" s="20">
        <v>0</v>
      </c>
      <c r="D82" s="59"/>
      <c r="E82" s="46">
        <f t="shared" si="1"/>
        <v>0</v>
      </c>
    </row>
    <row r="83" spans="1:5" ht="60">
      <c r="A83" s="22" t="s">
        <v>113</v>
      </c>
      <c r="B83" s="43" t="s">
        <v>84</v>
      </c>
      <c r="C83" s="20">
        <v>1.2</v>
      </c>
      <c r="D83" s="46"/>
      <c r="E83" s="46">
        <f t="shared" si="1"/>
        <v>1.2</v>
      </c>
    </row>
    <row r="84" spans="1:5" ht="60">
      <c r="A84" s="22" t="s">
        <v>114</v>
      </c>
      <c r="B84" s="13" t="s">
        <v>91</v>
      </c>
      <c r="C84" s="20">
        <v>12285.5</v>
      </c>
      <c r="D84" s="59"/>
      <c r="E84" s="46">
        <f t="shared" si="1"/>
        <v>12285.5</v>
      </c>
    </row>
    <row r="85" spans="1:5" ht="65.25" customHeight="1">
      <c r="A85" s="22" t="s">
        <v>115</v>
      </c>
      <c r="B85" s="13" t="s">
        <v>97</v>
      </c>
      <c r="C85" s="20">
        <v>4000</v>
      </c>
      <c r="D85" s="59"/>
      <c r="E85" s="46">
        <f t="shared" si="1"/>
        <v>4000</v>
      </c>
    </row>
    <row r="86" spans="1:5" ht="38.25" customHeight="1">
      <c r="A86" s="22" t="s">
        <v>116</v>
      </c>
      <c r="B86" s="23" t="s">
        <v>68</v>
      </c>
      <c r="C86" s="20">
        <v>8319.1</v>
      </c>
      <c r="D86" s="59">
        <v>309.4</v>
      </c>
      <c r="E86" s="46">
        <f t="shared" si="1"/>
        <v>8628.5</v>
      </c>
    </row>
    <row r="87" spans="1:5" ht="15">
      <c r="A87" s="52" t="s">
        <v>117</v>
      </c>
      <c r="B87" s="56" t="s">
        <v>71</v>
      </c>
      <c r="C87" s="55">
        <f>C88+C89+C90+C91</f>
        <v>67502</v>
      </c>
      <c r="D87" s="54">
        <f>SUM(D88:D91)</f>
        <v>34687.5</v>
      </c>
      <c r="E87" s="55">
        <f t="shared" si="1"/>
        <v>102189.5</v>
      </c>
    </row>
    <row r="88" spans="1:5" ht="113.25" customHeight="1">
      <c r="A88" s="22" t="s">
        <v>152</v>
      </c>
      <c r="B88" s="23" t="s">
        <v>176</v>
      </c>
      <c r="C88" s="20">
        <v>46090.8</v>
      </c>
      <c r="D88" s="20">
        <v>-312.5</v>
      </c>
      <c r="E88" s="46">
        <f t="shared" si="1"/>
        <v>45778.3</v>
      </c>
    </row>
    <row r="89" spans="1:5" ht="79.5" customHeight="1">
      <c r="A89" s="22" t="s">
        <v>166</v>
      </c>
      <c r="B89" s="23" t="s">
        <v>167</v>
      </c>
      <c r="C89" s="20">
        <v>0</v>
      </c>
      <c r="D89" s="20"/>
      <c r="E89" s="46">
        <f t="shared" si="1"/>
        <v>0</v>
      </c>
    </row>
    <row r="90" spans="1:5" ht="45">
      <c r="A90" s="22" t="s">
        <v>149</v>
      </c>
      <c r="B90" s="63" t="s">
        <v>150</v>
      </c>
      <c r="C90" s="20">
        <v>0</v>
      </c>
      <c r="D90" s="46"/>
      <c r="E90" s="46">
        <f t="shared" si="1"/>
        <v>0</v>
      </c>
    </row>
    <row r="91" spans="1:5" ht="33" customHeight="1">
      <c r="A91" s="22" t="s">
        <v>118</v>
      </c>
      <c r="B91" s="13" t="s">
        <v>72</v>
      </c>
      <c r="C91" s="20">
        <v>21411.2</v>
      </c>
      <c r="D91" s="59">
        <v>35000</v>
      </c>
      <c r="E91" s="59">
        <f t="shared" si="1"/>
        <v>56411.2</v>
      </c>
    </row>
    <row r="92" spans="1:5" ht="45">
      <c r="A92" s="21" t="s">
        <v>123</v>
      </c>
      <c r="B92" s="58" t="s">
        <v>125</v>
      </c>
      <c r="C92" s="19">
        <f>C93</f>
        <v>750.2</v>
      </c>
      <c r="D92" s="19">
        <f>D93</f>
        <v>500</v>
      </c>
      <c r="E92" s="19">
        <f>E93</f>
        <v>1250.2</v>
      </c>
    </row>
    <row r="93" spans="1:5" ht="30">
      <c r="A93" s="22" t="s">
        <v>126</v>
      </c>
      <c r="B93" s="13" t="s">
        <v>128</v>
      </c>
      <c r="C93" s="20">
        <v>750.2</v>
      </c>
      <c r="D93" s="46">
        <v>500</v>
      </c>
      <c r="E93" s="59">
        <f>SUM(C93+D93)</f>
        <v>1250.2</v>
      </c>
    </row>
    <row r="94" spans="1:5" ht="30">
      <c r="A94" s="21" t="s">
        <v>124</v>
      </c>
      <c r="B94" s="58" t="s">
        <v>122</v>
      </c>
      <c r="C94" s="19">
        <f>C95</f>
        <v>0</v>
      </c>
      <c r="D94" s="19">
        <f>D95</f>
        <v>100</v>
      </c>
      <c r="E94" s="19">
        <f>E95</f>
        <v>100</v>
      </c>
    </row>
    <row r="95" spans="1:5" ht="33" customHeight="1">
      <c r="A95" s="22" t="s">
        <v>127</v>
      </c>
      <c r="B95" s="13" t="s">
        <v>129</v>
      </c>
      <c r="C95" s="20">
        <v>0</v>
      </c>
      <c r="D95" s="59">
        <v>100</v>
      </c>
      <c r="E95" s="46">
        <f>SUM(C95+D95)</f>
        <v>100</v>
      </c>
    </row>
    <row r="96" spans="1:5" ht="18" customHeight="1">
      <c r="A96" s="21" t="s">
        <v>141</v>
      </c>
      <c r="B96" s="58" t="s">
        <v>142</v>
      </c>
      <c r="C96" s="19">
        <f>C97</f>
        <v>0</v>
      </c>
      <c r="D96" s="19">
        <f>D97</f>
        <v>1000</v>
      </c>
      <c r="E96" s="19">
        <f>E97</f>
        <v>1000</v>
      </c>
    </row>
    <row r="97" spans="1:5" ht="30.75" customHeight="1">
      <c r="A97" s="22" t="s">
        <v>143</v>
      </c>
      <c r="B97" s="13" t="s">
        <v>144</v>
      </c>
      <c r="C97" s="20">
        <v>0</v>
      </c>
      <c r="D97" s="46">
        <v>1000</v>
      </c>
      <c r="E97" s="46">
        <f>SUM(C97+D97)</f>
        <v>1000</v>
      </c>
    </row>
    <row r="98" spans="1:5" ht="45">
      <c r="A98" s="21" t="s">
        <v>93</v>
      </c>
      <c r="B98" s="58" t="s">
        <v>94</v>
      </c>
      <c r="C98" s="19">
        <f>C99</f>
        <v>0</v>
      </c>
      <c r="D98" s="19">
        <f>D99</f>
        <v>0</v>
      </c>
      <c r="E98" s="19">
        <f>E99</f>
        <v>0</v>
      </c>
    </row>
    <row r="99" spans="1:5" ht="45">
      <c r="A99" s="22" t="s">
        <v>119</v>
      </c>
      <c r="B99" s="13" t="s">
        <v>95</v>
      </c>
      <c r="C99" s="20">
        <v>0</v>
      </c>
      <c r="D99" s="59"/>
      <c r="E99" s="46">
        <f>SUM(C99+D99)</f>
        <v>0</v>
      </c>
    </row>
    <row r="100" spans="1:5" ht="21" customHeight="1">
      <c r="A100" s="10"/>
      <c r="B100" s="44" t="s">
        <v>15</v>
      </c>
      <c r="C100" s="27">
        <f>SUM(C11+C57)</f>
        <v>6651968.800000001</v>
      </c>
      <c r="D100" s="27">
        <f>SUM(D11+D57)</f>
        <v>235120.7</v>
      </c>
      <c r="E100" s="48">
        <f>SUM(C100+D100)</f>
        <v>6887089.500000001</v>
      </c>
    </row>
  </sheetData>
  <sheetProtection/>
  <mergeCells count="6">
    <mergeCell ref="D8:D9"/>
    <mergeCell ref="E8:E9"/>
    <mergeCell ref="A6:E6"/>
    <mergeCell ref="A8:A9"/>
    <mergeCell ref="B8:B9"/>
    <mergeCell ref="C8:C9"/>
  </mergeCells>
  <printOptions/>
  <pageMargins left="1.1811023622047245" right="0.11811023622047245" top="0.3937007874015748" bottom="0.35433070866141736" header="0.31496062992125984" footer="0.31496062992125984"/>
  <pageSetup fitToHeight="3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2023-10-16T09:19:10Z</cp:lastPrinted>
  <dcterms:created xsi:type="dcterms:W3CDTF">2008-08-05T09:03:05Z</dcterms:created>
  <dcterms:modified xsi:type="dcterms:W3CDTF">2023-10-26T06:13:21Z</dcterms:modified>
  <cp:category/>
  <cp:version/>
  <cp:contentType/>
  <cp:contentStatus/>
</cp:coreProperties>
</file>