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5" sheetId="1" state="visible" r:id="rId1"/>
    <sheet name="пр6" sheetId="2" state="visible" r:id="rId2"/>
    <sheet name="пр7" sheetId="3" state="visible" r:id="rId3"/>
    <sheet name="пр8" sheetId="4" state="visible" r:id="rId4"/>
  </sheets>
  <definedNames>
    <definedName name="_xlnm.Print_Area" localSheetId="0">пр5!$A$1:$C$63</definedName>
    <definedName name="_xlnm.Print_Area" localSheetId="3">пр8!$A$1:$D$26</definedName>
  </definedNames>
  <calcPr iterate="1"/>
</workbook>
</file>

<file path=xl/sharedStrings.xml><?xml version="1.0" encoding="utf-8"?>
<sst xmlns="http://schemas.openxmlformats.org/spreadsheetml/2006/main" count="147" uniqueCount="147">
  <si>
    <t xml:space="preserve">Приложение 5</t>
  </si>
  <si>
    <t xml:space="preserve">к решению Думы </t>
  </si>
  <si>
    <t xml:space="preserve">города Мегиона</t>
  </si>
  <si>
    <t xml:space="preserve">от 30.01.2026 №62</t>
  </si>
  <si>
    <t xml:space="preserve">Источники внутреннего финансирования дефицита бюджета городского округа Мегион Ханты-Мансийского автономного округа – Югры на 2026 год</t>
  </si>
  <si>
    <t xml:space="preserve"> Наименование показателя</t>
  </si>
  <si>
    <t xml:space="preserve">Код источника финансирования по КИВФ, КИВнФ</t>
  </si>
  <si>
    <t xml:space="preserve">Сумма на 2026 год  (тыс.рублей)</t>
  </si>
  <si>
    <t>3</t>
  </si>
  <si>
    <t xml:space="preserve">ИСТОЧНИКИ ВНУТРЕННЕГО ФИНАНСИРОВАНИЯ ДЕФИЦИТОВ  БЮДЖЕТОВ</t>
  </si>
  <si>
    <t xml:space="preserve">000 01 00 00 00 00 0000 000</t>
  </si>
  <si>
    <t xml:space="preserve">Государственные (муниципальные) ценные бумаги,  номинальная стоимость которых указана в валюте  Российской Федерации</t>
  </si>
  <si>
    <t xml:space="preserve">000 01 01 00 00 00 0000 000</t>
  </si>
  <si>
    <t xml:space="preserve">Размещение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</si>
  <si>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000 01 01 00 00 00 0000 700</t>
  </si>
  <si>
    <t>0,0</t>
  </si>
  <si>
    <t xml:space="preserve">Размещение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</si>
  <si>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000 01 01 00 00 04 0000 710</t>
  </si>
  <si>
    <t xml:space="preserve">Погашение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</si>
  <si>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000 01 01 00 00 00 0000 800</t>
  </si>
  <si>
    <t xml:space="preserve">Погашение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</si>
  <si>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000 01 01 00 00 04 0000 810</t>
  </si>
  <si>
    <t xml:space="preserve">Кредиты кредитных организаций в валюте  Российской Федерации</t>
  </si>
  <si>
    <t xml:space="preserve">000 01 02 00 00 00 0000 000</t>
  </si>
  <si>
    <t xml:space="preserve">Получение кредитов от кредитных организаций в валюте Российской Федерации</t>
  </si>
  <si>
    <t xml:space="preserve">000 01 02 00 00 00 0000 700</t>
  </si>
  <si>
    <t xml:space="preserve">Получение кредитов от кредитных организаций  бюджетами городских округов в  валюте Российской Федерации</t>
  </si>
  <si>
    <t xml:space="preserve">000 01 02 00 00 04 0000 710</t>
  </si>
  <si>
    <t xml:space="preserve">Погашение кредитов от кредитных организаций в валюте Российской Федерации</t>
  </si>
  <si>
    <t xml:space="preserve">000 01 02 00 00 00 0000 800</t>
  </si>
  <si>
    <t xml:space="preserve">Погашение кредитов от кредитных организаций  бюджетами городских округов в  валюте Российской Федерации</t>
  </si>
  <si>
    <t xml:space="preserve">000 01 02 00 00 04 0000 810</t>
  </si>
  <si>
    <t xml:space="preserve">Бюджетные кредиты от других бюджетов бюджетной  системы Российской Федерации</t>
  </si>
  <si>
    <t xml:space="preserve">000 01 03 00 00 00 0000 000</t>
  </si>
  <si>
    <t xml:space="preserve">Получение бюджетных кредитов от других  бюджетов бюджетной системы Российской  Федерации в валюте Российской Федерации</t>
  </si>
  <si>
    <t xml:space="preserve">000 01 03 01 00 00 0000 700</t>
  </si>
  <si>
    <t xml:space="preserve">Получение кредитов от других бюджетов бюджетной системы РФ бюджетами городских округов в валюте РФ</t>
  </si>
  <si>
    <t xml:space="preserve">000 01 03 01 00 04 0000 710</t>
  </si>
  <si>
    <t xml:space="preserve">Погашение бюджетных кредитов, полученных от других бюджетов бюджетной системы Российской  Федерации в валюте Российской Федерации</t>
  </si>
  <si>
    <t xml:space="preserve">000 01 03 01 00 00 0000 800</t>
  </si>
  <si>
    <t xml:space="preserve"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</si>
  <si>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 xml:space="preserve">000 01 03 01 00 04 0000 810</t>
  </si>
  <si>
    <t xml:space="preserve">Иные источники внутреннего финансирования  дефицитов бюджетов</t>
  </si>
  <si>
    <t xml:space="preserve">000 01 06 00 00 00 0000 000</t>
  </si>
  <si>
    <t xml:space="preserve">Акции и иные формы участия в капитале,  находящиеся в государственной и муниципальной  собственности</t>
  </si>
  <si>
    <t xml:space="preserve">000 01 06 01 00 00 0000 000</t>
  </si>
  <si>
    <t xml:space="preserve">Средства от продажи акций и иных форм участия  в капитале, находящихся в государственной и  муниципальной собственности</t>
  </si>
  <si>
    <t xml:space="preserve">000 01 06 01 00 00 0000 630</t>
  </si>
  <si>
    <t xml:space="preserve">Средства от продажи акций и иных форм участия  в капитале, находящихся в собственности  бюджетов городских округов Российской Федерации</t>
  </si>
  <si>
    <t xml:space="preserve">000 01 06 01 00 04 0000 630</t>
  </si>
  <si>
    <t xml:space="preserve">Исполнение государственных и муниципальных  гарантий в валюте Российской Федерации</t>
  </si>
  <si>
    <t xml:space="preserve">000 01 06 04 00 00 0000 000</t>
  </si>
  <si>
    <t xml:space="preserve"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</si>
  <si>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000 01 06 04 00 00 0000 800</t>
  </si>
  <si>
    <t xml:space="preserve"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</si>
  <si>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000 01 06 04 00 02 0000 810</t>
  </si>
  <si>
    <t xml:space="preserve">Бюджетные кредиты, предоставленные внутри  страны в валюте Российской Федерации</t>
  </si>
  <si>
    <t xml:space="preserve">000 01 06 05 00 00 0000 000</t>
  </si>
  <si>
    <t xml:space="preserve">Возврат бюджетных кредитов, предоставленных  внутри страны в валюте Российской Федерации</t>
  </si>
  <si>
    <t xml:space="preserve">000 01 06 05 00 00 0000 600</t>
  </si>
  <si>
    <t xml:space="preserve">Возврат бюджетных кредитов, предоставленных юридическим лицам в валюте Российской Федерации</t>
  </si>
  <si>
    <t xml:space="preserve">000 01 06 05 01 00 0000 640</t>
  </si>
  <si>
    <t xml:space="preserve">Возврат бюджетных кредитов, предоставленных  юридическим лицам из бюджетов городских округов в валюте Российской  Федерации</t>
  </si>
  <si>
    <t xml:space="preserve">000 01 06 05 01 04 0000 640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</si>
  <si>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</si>
  <si>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000 01 06 05 02 00 0000 640</t>
  </si>
  <si>
    <t xml:space="preserve"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</si>
  <si>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 xml:space="preserve">000 01 06 05 02 02 0000 640</t>
  </si>
  <si>
    <t xml:space="preserve">Предоставление бюджетных кредитов внутри  страны в валюте Российской Федерации</t>
  </si>
  <si>
    <t xml:space="preserve">000 01 06 05 00 00 0000 500</t>
  </si>
  <si>
    <t xml:space="preserve">Предоставление бюджетных кредитов  юридическим лицам из бюджетнов городских округов  в валюте Российской Федерации</t>
  </si>
  <si>
    <t xml:space="preserve">000 01 06 05 01 04 0000 540</t>
  </si>
  <si>
    <t xml:space="preserve"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</si>
  <si>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 xml:space="preserve">000 01 06 05 02 02 0000 540</t>
  </si>
  <si>
    <t xml:space="preserve">Прочие источники внутреннего финансирования  дефицитов бюджетов</t>
  </si>
  <si>
    <t xml:space="preserve">000 01 06 06 00 00 0000 000</t>
  </si>
  <si>
    <t xml:space="preserve">Увеличение прочих источников финансирования  дефицитов бюджетов за счет иных финансовых  активов</t>
  </si>
  <si>
    <t xml:space="preserve">000 01 06 06 00 00 0000 500</t>
  </si>
  <si>
    <t xml:space="preserve">Увеличение иных финансовых активов в собственности городских округов Российской Федерации </t>
  </si>
  <si>
    <t xml:space="preserve">000 01 06 06 01 04 0000 550</t>
  </si>
  <si>
    <t xml:space="preserve">Изменение остатков средств на счетах по учету  средств бюджета</t>
  </si>
  <si>
    <t xml:space="preserve">000 01 05 00 00 00 0000 000</t>
  </si>
  <si>
    <t xml:space="preserve">Увеличение остатков средств бюджетов</t>
  </si>
  <si>
    <t xml:space="preserve">000 01 05 00 00 00 0000 500</t>
  </si>
  <si>
    <t xml:space="preserve">Увеличение остатков финансовых резервов  бюджетов</t>
  </si>
  <si>
    <t xml:space="preserve">000 01 05 01 00 00 0000 500</t>
  </si>
  <si>
    <t xml:space="preserve">Увеличение остатков денежных средств  финансовых резервов бюджетов</t>
  </si>
  <si>
    <t xml:space="preserve">000 01 05 01 01 00 0000 510</t>
  </si>
  <si>
    <t xml:space="preserve">Увеличение остатков денежных средств  финансового резерва бюджетов городских округов  Российской Федерации</t>
  </si>
  <si>
    <t xml:space="preserve">000 01 05 01 01 04 0000 510</t>
  </si>
  <si>
    <t xml:space="preserve">Увеличение прочих остатков средств бюджетов</t>
  </si>
  <si>
    <t xml:space="preserve">000 01 05 02 00 00 0000 500</t>
  </si>
  <si>
    <t xml:space="preserve">Увеличение прочих остатков денежных средств  бюджетов</t>
  </si>
  <si>
    <t xml:space="preserve">000 01 05 02 01 00 0000 510</t>
  </si>
  <si>
    <t xml:space="preserve">Увеличение прочих остатков денежных средств  бюджетов городских округов</t>
  </si>
  <si>
    <t xml:space="preserve">000 01 05 02 01 04 0000 510</t>
  </si>
  <si>
    <t xml:space="preserve">Уменьшение остатков средств бюджетов</t>
  </si>
  <si>
    <t xml:space="preserve">000 01 05 00 00 00 0000 600</t>
  </si>
  <si>
    <t xml:space="preserve">Уменьшение остатков финансовых резервов  бюджетов</t>
  </si>
  <si>
    <t xml:space="preserve">000 01 05 01 00 00 0000 600</t>
  </si>
  <si>
    <t xml:space="preserve">Уменьшение остатков денежных средств  финансовых резервов</t>
  </si>
  <si>
    <t xml:space="preserve">000 01 05 01 01 00 0000 610</t>
  </si>
  <si>
    <t xml:space="preserve">Уменьшение остатков денежных средств  финансовых резервов бюджетов городских округов  Российской Федерации</t>
  </si>
  <si>
    <t xml:space="preserve">000 01 05 01 01 04 0000 610</t>
  </si>
  <si>
    <t xml:space="preserve">Уменьшение прочих остатков средств бюджетов</t>
  </si>
  <si>
    <t xml:space="preserve">000 01 05 02 00 00 0000 600</t>
  </si>
  <si>
    <t xml:space="preserve">Уменьшение прочих остатков денежных средств  бюджетов</t>
  </si>
  <si>
    <t xml:space="preserve">000 01 05 02 01 00 0000 610</t>
  </si>
  <si>
    <t xml:space="preserve">Уменьшение прочих остатков денежных средств  бюджетов городских округов</t>
  </si>
  <si>
    <t xml:space="preserve">000 01 05 02 01 04 0000 610</t>
  </si>
  <si>
    <t xml:space="preserve">000 01 05 02 02 00 0000 620</t>
  </si>
  <si>
    <t xml:space="preserve">Уменьшение прочих остатков средств бюджетов, временно размещенных в ценных бумагах</t>
  </si>
  <si>
    <t xml:space="preserve">000 01 05 02 02 04 0000 620</t>
  </si>
  <si>
    <t xml:space="preserve">Источники финансирования дефицита бюджетов - всего</t>
  </si>
  <si>
    <t xml:space="preserve">000 90 00 00 00 00 0000 000</t>
  </si>
  <si>
    <t xml:space="preserve">Приложение 6</t>
  </si>
  <si>
    <t xml:space="preserve"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</si>
  <si>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 xml:space="preserve">Сумма на 2014 год  (тыс.рублей)</t>
  </si>
  <si>
    <t xml:space="preserve">Уточнение январь</t>
  </si>
  <si>
    <t xml:space="preserve">Уточнение апрель </t>
  </si>
  <si>
    <t xml:space="preserve">Уточнение    май</t>
  </si>
  <si>
    <t xml:space="preserve">Уточнение    июнь</t>
  </si>
  <si>
    <t xml:space="preserve">Уточнение    сентябрь</t>
  </si>
  <si>
    <t xml:space="preserve">Уточнение    октябрь</t>
  </si>
  <si>
    <t xml:space="preserve">Сумма с учетом уточнения (тыс.руб)</t>
  </si>
  <si>
    <t xml:space="preserve">Сумма на 2027 год  (тыс.рублей)</t>
  </si>
  <si>
    <t xml:space="preserve">Сумма на 2028 год  (тыс.рублей)</t>
  </si>
  <si>
    <t>5</t>
  </si>
  <si>
    <t>4</t>
  </si>
  <si>
    <t xml:space="preserve">Приложение 7</t>
  </si>
  <si>
    <t xml:space="preserve"> Программа муниципальных внутренних заимствований </t>
  </si>
  <si>
    <t xml:space="preserve">городского округа Мегион Ханты-Мансийского автономного округа – Югры на 2026 год</t>
  </si>
  <si>
    <t>Наименование</t>
  </si>
  <si>
    <t xml:space="preserve">Сумма на 2026 год (тыс.руб)</t>
  </si>
  <si>
    <t xml:space="preserve">Бюджетные кредиты от других бюджетов бюджетной системы РФ</t>
  </si>
  <si>
    <t>привлечение</t>
  </si>
  <si>
    <t>погашение</t>
  </si>
  <si>
    <t xml:space="preserve">Кредиты от кредитных организаций</t>
  </si>
  <si>
    <t>Всего: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</si>
  <si>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</si>
  <si>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 xml:space="preserve">по кредитам кредитных организаций до 3-х лет</t>
  </si>
  <si>
    <t xml:space="preserve">по бюджетным кредитам от других бюджетов бюджетной системы Российской Федерации со сроком погашения до 3-х лет</t>
  </si>
  <si>
    <t xml:space="preserve">Приложение 8</t>
  </si>
  <si>
    <t xml:space="preserve">городского округа Мегион Ханты-Мансийского автономного округа – Югры на плановый период 2027 и 2028 годов</t>
  </si>
  <si>
    <t xml:space="preserve">Сумма на год (тыс.руб)</t>
  </si>
  <si>
    <t xml:space="preserve">2027 год</t>
  </si>
  <si>
    <t xml:space="preserve">2028 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</si>
</sst>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0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sz val="12.000000"/>
      <color theme="1"/>
      <name val="Times New Roman"/>
    </font>
    <font>
      <sz val="10.000000"/>
      <name val="Times New Roman"/>
    </font>
    <font>
      <sz val="10.000000"/>
      <color theme="1"/>
      <name val="Times New Roman"/>
    </font>
    <font>
      <b/>
      <sz val="11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9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1" applyFont="1" applyAlignment="1" applyProtection="1">
      <alignment horizontal="left"/>
      <protection hidden="1"/>
    </xf>
    <xf fontId="5" fillId="0" borderId="0" numFmtId="0" xfId="0" applyFont="1"/>
    <xf fontId="6" fillId="0" borderId="0" numFmtId="0" xfId="0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 wrapText="1"/>
    </xf>
    <xf fontId="7" fillId="0" borderId="2" numFmtId="49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/>
    </xf>
    <xf fontId="6" fillId="0" borderId="2" numFmtId="0" xfId="0" applyFont="1" applyBorder="1" applyAlignment="1">
      <alignment horizontal="left" vertical="center" wrapText="1"/>
    </xf>
    <xf fontId="6" fillId="0" borderId="2" numFmtId="49" xfId="0" applyNumberFormat="1" applyFont="1" applyBorder="1" applyAlignment="1">
      <alignment horizontal="center"/>
    </xf>
    <xf fontId="6" fillId="0" borderId="2" numFmtId="160" xfId="0" applyNumberFormat="1" applyFont="1" applyBorder="1" applyAlignment="1">
      <alignment horizontal="center"/>
    </xf>
    <xf fontId="7" fillId="0" borderId="2" numFmtId="0" xfId="0" applyFont="1" applyBorder="1" applyAlignment="1">
      <alignment horizontal="left" vertical="center" wrapText="1"/>
    </xf>
    <xf fontId="7" fillId="0" borderId="2" numFmtId="49" xfId="0" applyNumberFormat="1" applyFont="1" applyBorder="1" applyAlignment="1">
      <alignment horizontal="center"/>
    </xf>
    <xf fontId="7" fillId="0" borderId="2" numFmtId="160" xfId="0" applyNumberFormat="1" applyFont="1" applyBorder="1" applyAlignment="1">
      <alignment horizontal="center"/>
    </xf>
    <xf fontId="2" fillId="2" borderId="0" numFmtId="0" xfId="0" applyFont="1" applyFill="1"/>
    <xf fontId="6" fillId="2" borderId="2" numFmtId="0" xfId="0" applyFont="1" applyFill="1" applyBorder="1" applyAlignment="1">
      <alignment horizontal="left" vertical="center" wrapText="1"/>
    </xf>
    <xf fontId="6" fillId="2" borderId="2" numFmtId="49" xfId="0" applyNumberFormat="1" applyFont="1" applyFill="1" applyBorder="1" applyAlignment="1">
      <alignment horizontal="center"/>
    </xf>
    <xf fontId="7" fillId="2" borderId="2" numFmtId="0" xfId="0" applyFont="1" applyFill="1" applyBorder="1" applyAlignment="1">
      <alignment horizontal="left" vertical="center" wrapText="1"/>
    </xf>
    <xf fontId="7" fillId="2" borderId="2" numFmtId="49" xfId="0" applyNumberFormat="1" applyFont="1" applyFill="1" applyBorder="1" applyAlignment="1">
      <alignment horizontal="center"/>
    </xf>
    <xf fontId="2" fillId="2" borderId="0" numFmtId="4" xfId="0" applyNumberFormat="1" applyFont="1" applyFill="1"/>
    <xf fontId="2" fillId="0" borderId="0" numFmtId="0" xfId="0" applyFont="1" applyAlignment="1">
      <alignment horizontal="justify"/>
    </xf>
    <xf fontId="8" fillId="0" borderId="0" numFmtId="0" xfId="1" applyFont="1" applyAlignment="1" applyProtection="1">
      <alignment horizontal="left"/>
      <protection hidden="1"/>
    </xf>
    <xf fontId="2" fillId="0" borderId="3" numFmtId="0" xfId="0" applyFont="1" applyBorder="1" applyAlignment="1">
      <alignment horizontal="center" vertical="center" wrapText="1"/>
    </xf>
    <xf fontId="0" fillId="0" borderId="4" numFmtId="0" xfId="0" applyBorder="1" applyAlignment="1">
      <alignment horizontal="center" vertical="center" wrapText="1"/>
    </xf>
    <xf fontId="2" fillId="0" borderId="2" numFmtId="0" xfId="0" applyFont="1" applyBorder="1" applyAlignment="1">
      <alignment horizontal="center"/>
    </xf>
    <xf fontId="6" fillId="0" borderId="2" numFmtId="160" xfId="0" applyNumberFormat="1" applyFont="1" applyBorder="1" applyAlignment="1">
      <alignment horizontal="right"/>
    </xf>
    <xf fontId="7" fillId="0" borderId="2" numFmtId="160" xfId="0" applyNumberFormat="1" applyFont="1" applyBorder="1"/>
    <xf fontId="7" fillId="0" borderId="2" numFmtId="49" xfId="0" applyNumberFormat="1" applyFont="1" applyBorder="1" applyAlignment="1">
      <alignment horizontal="right"/>
    </xf>
    <xf fontId="2" fillId="0" borderId="2" numFmtId="0" xfId="0" applyFont="1" applyBorder="1"/>
    <xf fontId="2" fillId="0" borderId="2" numFmtId="160" xfId="0" applyNumberFormat="1" applyFont="1" applyBorder="1"/>
    <xf fontId="7" fillId="0" borderId="2" numFmtId="160" xfId="0" applyNumberFormat="1" applyFont="1" applyBorder="1" applyAlignment="1">
      <alignment horizontal="right"/>
    </xf>
    <xf fontId="2" fillId="0" borderId="2" numFmtId="4" xfId="0" applyNumberFormat="1" applyFont="1" applyBorder="1"/>
    <xf fontId="6" fillId="2" borderId="2" numFmtId="160" xfId="0" applyNumberFormat="1" applyFont="1" applyFill="1" applyBorder="1" applyAlignment="1">
      <alignment horizontal="right"/>
    </xf>
    <xf fontId="7" fillId="2" borderId="2" numFmtId="160" xfId="0" applyNumberFormat="1" applyFont="1" applyFill="1" applyBorder="1" applyAlignment="1">
      <alignment horizontal="right"/>
    </xf>
    <xf fontId="2" fillId="2" borderId="2" numFmtId="4" xfId="0" applyNumberFormat="1" applyFont="1" applyFill="1" applyBorder="1"/>
    <xf fontId="2" fillId="2" borderId="2" numFmtId="160" xfId="0" applyNumberFormat="1" applyFont="1" applyFill="1" applyBorder="1"/>
    <xf fontId="2" fillId="2" borderId="2" numFmtId="0" xfId="0" applyFont="1" applyFill="1" applyBorder="1"/>
    <xf fontId="7" fillId="2" borderId="2" numFmtId="4" xfId="0" applyNumberFormat="1" applyFont="1" applyFill="1" applyBorder="1" applyAlignment="1">
      <alignment horizontal="right"/>
    </xf>
    <xf fontId="7" fillId="3" borderId="2" numFmtId="160" xfId="0" applyNumberFormat="1" applyFont="1" applyFill="1" applyBorder="1" applyAlignment="1">
      <alignment horizontal="center"/>
    </xf>
    <xf fontId="6" fillId="3" borderId="2" numFmtId="160" xfId="0" applyNumberFormat="1" applyFont="1" applyFill="1" applyBorder="1" applyAlignment="1">
      <alignment horizontal="center"/>
    </xf>
    <xf fontId="9" fillId="0" borderId="0" numFmtId="0" xfId="0" applyFont="1"/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justify" vertical="center"/>
    </xf>
    <xf fontId="3" fillId="0" borderId="2" numFmtId="4" xfId="0" applyNumberFormat="1" applyFont="1" applyBorder="1" applyAlignment="1">
      <alignment horizontal="center" vertical="center"/>
    </xf>
    <xf fontId="3" fillId="0" borderId="2" numFmtId="0" xfId="0" applyFont="1" applyBorder="1"/>
    <xf fontId="3" fillId="0" borderId="0" numFmtId="0" xfId="0" applyFont="1" applyAlignment="1">
      <alignment horizontal="left" wrapText="1"/>
    </xf>
    <xf fontId="3" fillId="0" borderId="3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wrapText="1"/>
    </xf>
    <xf fontId="0" fillId="0" borderId="6" numFmtId="0" xfId="0" applyBorder="1" applyAlignment="1">
      <alignment horizontal="center" wrapText="1"/>
    </xf>
    <xf fontId="0" fillId="0" borderId="4" numFmtId="0" xfId="0" applyBorder="1" applyAlignment="1">
      <alignment wrapText="1"/>
    </xf>
    <xf fontId="2" fillId="0" borderId="6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3" fillId="0" borderId="0" numFmt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" zoomScale="80" workbookViewId="0">
      <selection activeCell="C4" activeCellId="0" sqref="C4"/>
    </sheetView>
  </sheetViews>
  <sheetFormatPr defaultRowHeight="14.25"/>
  <cols>
    <col customWidth="1" min="1" max="1" style="1" width="64.42578125"/>
    <col customWidth="1" min="2" max="2" style="1" width="29.7109375"/>
    <col customWidth="1" min="3" max="3" style="1" width="21.5703125"/>
    <col customWidth="1" min="4" max="4" style="1" width="31.140625"/>
    <col customWidth="1" min="5" max="5" style="1" width="30.42578125"/>
    <col customWidth="1" min="6" max="6" style="1" width="29.7109375"/>
    <col customWidth="1" min="7" max="7" style="1" width="26.28515625"/>
    <col customWidth="1" min="8" max="8" style="1" width="24.85546875"/>
    <col customWidth="1" min="9" max="9" style="1" width="35.7109375"/>
    <col min="10" max="232" style="1" width="9.140625"/>
    <col customWidth="1" min="233" max="233" style="1" width="67"/>
    <col customWidth="1" min="234" max="234" style="1" width="29.7109375"/>
    <col customWidth="1" min="235" max="235" style="1" width="20.7109375"/>
    <col customWidth="1" hidden="1" min="236" max="237" style="1" width="0"/>
    <col min="238" max="488" style="1" width="9.140625"/>
    <col customWidth="1" min="489" max="489" style="1" width="67"/>
    <col customWidth="1" min="490" max="490" style="1" width="29.7109375"/>
    <col customWidth="1" min="491" max="491" style="1" width="20.7109375"/>
    <col customWidth="1" hidden="1" min="492" max="493" style="1" width="0"/>
    <col min="494" max="744" style="1" width="9.140625"/>
    <col customWidth="1" min="745" max="745" style="1" width="67"/>
    <col customWidth="1" min="746" max="746" style="1" width="29.7109375"/>
    <col customWidth="1" min="747" max="747" style="1" width="20.7109375"/>
    <col customWidth="1" hidden="1" min="748" max="749" style="1" width="0"/>
    <col min="750" max="1000" style="1" width="9.140625"/>
    <col customWidth="1" min="1001" max="1001" style="1" width="67"/>
    <col customWidth="1" min="1002" max="1002" style="1" width="29.7109375"/>
    <col customWidth="1" min="1003" max="1003" style="1" width="20.7109375"/>
    <col customWidth="1" hidden="1" min="1004" max="1005" style="1" width="0"/>
    <col min="1006" max="1256" style="1" width="9.140625"/>
    <col customWidth="1" min="1257" max="1257" style="1" width="67"/>
    <col customWidth="1" min="1258" max="1258" style="1" width="29.7109375"/>
    <col customWidth="1" min="1259" max="1259" style="1" width="20.7109375"/>
    <col customWidth="1" hidden="1" min="1260" max="1261" style="1" width="0"/>
    <col min="1262" max="1512" style="1" width="9.140625"/>
    <col customWidth="1" min="1513" max="1513" style="1" width="67"/>
    <col customWidth="1" min="1514" max="1514" style="1" width="29.7109375"/>
    <col customWidth="1" min="1515" max="1515" style="1" width="20.7109375"/>
    <col customWidth="1" hidden="1" min="1516" max="1517" style="1" width="0"/>
    <col min="1518" max="1768" style="1" width="9.140625"/>
    <col customWidth="1" min="1769" max="1769" style="1" width="67"/>
    <col customWidth="1" min="1770" max="1770" style="1" width="29.7109375"/>
    <col customWidth="1" min="1771" max="1771" style="1" width="20.7109375"/>
    <col customWidth="1" hidden="1" min="1772" max="1773" style="1" width="0"/>
    <col min="1774" max="2024" style="1" width="9.140625"/>
    <col customWidth="1" min="2025" max="2025" style="1" width="67"/>
    <col customWidth="1" min="2026" max="2026" style="1" width="29.7109375"/>
    <col customWidth="1" min="2027" max="2027" style="1" width="20.7109375"/>
    <col customWidth="1" hidden="1" min="2028" max="2029" style="1" width="0"/>
    <col min="2030" max="2280" style="1" width="9.140625"/>
    <col customWidth="1" min="2281" max="2281" style="1" width="67"/>
    <col customWidth="1" min="2282" max="2282" style="1" width="29.7109375"/>
    <col customWidth="1" min="2283" max="2283" style="1" width="20.7109375"/>
    <col customWidth="1" hidden="1" min="2284" max="2285" style="1" width="0"/>
    <col min="2286" max="2536" style="1" width="9.140625"/>
    <col customWidth="1" min="2537" max="2537" style="1" width="67"/>
    <col customWidth="1" min="2538" max="2538" style="1" width="29.7109375"/>
    <col customWidth="1" min="2539" max="2539" style="1" width="20.7109375"/>
    <col customWidth="1" hidden="1" min="2540" max="2541" style="1" width="0"/>
    <col min="2542" max="2792" style="1" width="9.140625"/>
    <col customWidth="1" min="2793" max="2793" style="1" width="67"/>
    <col customWidth="1" min="2794" max="2794" style="1" width="29.7109375"/>
    <col customWidth="1" min="2795" max="2795" style="1" width="20.7109375"/>
    <col customWidth="1" hidden="1" min="2796" max="2797" style="1" width="0"/>
    <col min="2798" max="3048" style="1" width="9.140625"/>
    <col customWidth="1" min="3049" max="3049" style="1" width="67"/>
    <col customWidth="1" min="3050" max="3050" style="1" width="29.7109375"/>
    <col customWidth="1" min="3051" max="3051" style="1" width="20.7109375"/>
    <col customWidth="1" hidden="1" min="3052" max="3053" style="1" width="0"/>
    <col min="3054" max="3304" style="1" width="9.140625"/>
    <col customWidth="1" min="3305" max="3305" style="1" width="67"/>
    <col customWidth="1" min="3306" max="3306" style="1" width="29.7109375"/>
    <col customWidth="1" min="3307" max="3307" style="1" width="20.7109375"/>
    <col customWidth="1" hidden="1" min="3308" max="3309" style="1" width="0"/>
    <col min="3310" max="3560" style="1" width="9.140625"/>
    <col customWidth="1" min="3561" max="3561" style="1" width="67"/>
    <col customWidth="1" min="3562" max="3562" style="1" width="29.7109375"/>
    <col customWidth="1" min="3563" max="3563" style="1" width="20.7109375"/>
    <col customWidth="1" hidden="1" min="3564" max="3565" style="1" width="0"/>
    <col min="3566" max="3816" style="1" width="9.140625"/>
    <col customWidth="1" min="3817" max="3817" style="1" width="67"/>
    <col customWidth="1" min="3818" max="3818" style="1" width="29.7109375"/>
    <col customWidth="1" min="3819" max="3819" style="1" width="20.7109375"/>
    <col customWidth="1" hidden="1" min="3820" max="3821" style="1" width="0"/>
    <col min="3822" max="4072" style="1" width="9.140625"/>
    <col customWidth="1" min="4073" max="4073" style="1" width="67"/>
    <col customWidth="1" min="4074" max="4074" style="1" width="29.7109375"/>
    <col customWidth="1" min="4075" max="4075" style="1" width="20.7109375"/>
    <col customWidth="1" hidden="1" min="4076" max="4077" style="1" width="0"/>
    <col min="4078" max="4328" style="1" width="9.140625"/>
    <col customWidth="1" min="4329" max="4329" style="1" width="67"/>
    <col customWidth="1" min="4330" max="4330" style="1" width="29.7109375"/>
    <col customWidth="1" min="4331" max="4331" style="1" width="20.7109375"/>
    <col customWidth="1" hidden="1" min="4332" max="4333" style="1" width="0"/>
    <col min="4334" max="4584" style="1" width="9.140625"/>
    <col customWidth="1" min="4585" max="4585" style="1" width="67"/>
    <col customWidth="1" min="4586" max="4586" style="1" width="29.7109375"/>
    <col customWidth="1" min="4587" max="4587" style="1" width="20.7109375"/>
    <col customWidth="1" hidden="1" min="4588" max="4589" style="1" width="0"/>
    <col min="4590" max="4840" style="1" width="9.140625"/>
    <col customWidth="1" min="4841" max="4841" style="1" width="67"/>
    <col customWidth="1" min="4842" max="4842" style="1" width="29.7109375"/>
    <col customWidth="1" min="4843" max="4843" style="1" width="20.7109375"/>
    <col customWidth="1" hidden="1" min="4844" max="4845" style="1" width="0"/>
    <col min="4846" max="5096" style="1" width="9.140625"/>
    <col customWidth="1" min="5097" max="5097" style="1" width="67"/>
    <col customWidth="1" min="5098" max="5098" style="1" width="29.7109375"/>
    <col customWidth="1" min="5099" max="5099" style="1" width="20.7109375"/>
    <col customWidth="1" hidden="1" min="5100" max="5101" style="1" width="0"/>
    <col min="5102" max="5352" style="1" width="9.140625"/>
    <col customWidth="1" min="5353" max="5353" style="1" width="67"/>
    <col customWidth="1" min="5354" max="5354" style="1" width="29.7109375"/>
    <col customWidth="1" min="5355" max="5355" style="1" width="20.7109375"/>
    <col customWidth="1" hidden="1" min="5356" max="5357" style="1" width="0"/>
    <col min="5358" max="5608" style="1" width="9.140625"/>
    <col customWidth="1" min="5609" max="5609" style="1" width="67"/>
    <col customWidth="1" min="5610" max="5610" style="1" width="29.7109375"/>
    <col customWidth="1" min="5611" max="5611" style="1" width="20.7109375"/>
    <col customWidth="1" hidden="1" min="5612" max="5613" style="1" width="0"/>
    <col min="5614" max="5864" style="1" width="9.140625"/>
    <col customWidth="1" min="5865" max="5865" style="1" width="67"/>
    <col customWidth="1" min="5866" max="5866" style="1" width="29.7109375"/>
    <col customWidth="1" min="5867" max="5867" style="1" width="20.7109375"/>
    <col customWidth="1" hidden="1" min="5868" max="5869" style="1" width="0"/>
    <col min="5870" max="6120" style="1" width="9.140625"/>
    <col customWidth="1" min="6121" max="6121" style="1" width="67"/>
    <col customWidth="1" min="6122" max="6122" style="1" width="29.7109375"/>
    <col customWidth="1" min="6123" max="6123" style="1" width="20.7109375"/>
    <col customWidth="1" hidden="1" min="6124" max="6125" style="1" width="0"/>
    <col min="6126" max="6376" style="1" width="9.140625"/>
    <col customWidth="1" min="6377" max="6377" style="1" width="67"/>
    <col customWidth="1" min="6378" max="6378" style="1" width="29.7109375"/>
    <col customWidth="1" min="6379" max="6379" style="1" width="20.7109375"/>
    <col customWidth="1" hidden="1" min="6380" max="6381" style="1" width="0"/>
    <col min="6382" max="6632" style="1" width="9.140625"/>
    <col customWidth="1" min="6633" max="6633" style="1" width="67"/>
    <col customWidth="1" min="6634" max="6634" style="1" width="29.7109375"/>
    <col customWidth="1" min="6635" max="6635" style="1" width="20.7109375"/>
    <col customWidth="1" hidden="1" min="6636" max="6637" style="1" width="0"/>
    <col min="6638" max="6888" style="1" width="9.140625"/>
    <col customWidth="1" min="6889" max="6889" style="1" width="67"/>
    <col customWidth="1" min="6890" max="6890" style="1" width="29.7109375"/>
    <col customWidth="1" min="6891" max="6891" style="1" width="20.7109375"/>
    <col customWidth="1" hidden="1" min="6892" max="6893" style="1" width="0"/>
    <col min="6894" max="7144" style="1" width="9.140625"/>
    <col customWidth="1" min="7145" max="7145" style="1" width="67"/>
    <col customWidth="1" min="7146" max="7146" style="1" width="29.7109375"/>
    <col customWidth="1" min="7147" max="7147" style="1" width="20.7109375"/>
    <col customWidth="1" hidden="1" min="7148" max="7149" style="1" width="0"/>
    <col min="7150" max="7400" style="1" width="9.140625"/>
    <col customWidth="1" min="7401" max="7401" style="1" width="67"/>
    <col customWidth="1" min="7402" max="7402" style="1" width="29.7109375"/>
    <col customWidth="1" min="7403" max="7403" style="1" width="20.7109375"/>
    <col customWidth="1" hidden="1" min="7404" max="7405" style="1" width="0"/>
    <col min="7406" max="7656" style="1" width="9.140625"/>
    <col customWidth="1" min="7657" max="7657" style="1" width="67"/>
    <col customWidth="1" min="7658" max="7658" style="1" width="29.7109375"/>
    <col customWidth="1" min="7659" max="7659" style="1" width="20.7109375"/>
    <col customWidth="1" hidden="1" min="7660" max="7661" style="1" width="0"/>
    <col min="7662" max="7912" style="1" width="9.140625"/>
    <col customWidth="1" min="7913" max="7913" style="1" width="67"/>
    <col customWidth="1" min="7914" max="7914" style="1" width="29.7109375"/>
    <col customWidth="1" min="7915" max="7915" style="1" width="20.7109375"/>
    <col customWidth="1" hidden="1" min="7916" max="7917" style="1" width="0"/>
    <col min="7918" max="8168" style="1" width="9.140625"/>
    <col customWidth="1" min="8169" max="8169" style="1" width="67"/>
    <col customWidth="1" min="8170" max="8170" style="1" width="29.7109375"/>
    <col customWidth="1" min="8171" max="8171" style="1" width="20.7109375"/>
    <col customWidth="1" hidden="1" min="8172" max="8173" style="1" width="0"/>
    <col min="8174" max="8424" style="1" width="9.140625"/>
    <col customWidth="1" min="8425" max="8425" style="1" width="67"/>
    <col customWidth="1" min="8426" max="8426" style="1" width="29.7109375"/>
    <col customWidth="1" min="8427" max="8427" style="1" width="20.7109375"/>
    <col customWidth="1" hidden="1" min="8428" max="8429" style="1" width="0"/>
    <col min="8430" max="8680" style="1" width="9.140625"/>
    <col customWidth="1" min="8681" max="8681" style="1" width="67"/>
    <col customWidth="1" min="8682" max="8682" style="1" width="29.7109375"/>
    <col customWidth="1" min="8683" max="8683" style="1" width="20.7109375"/>
    <col customWidth="1" hidden="1" min="8684" max="8685" style="1" width="0"/>
    <col min="8686" max="8936" style="1" width="9.140625"/>
    <col customWidth="1" min="8937" max="8937" style="1" width="67"/>
    <col customWidth="1" min="8938" max="8938" style="1" width="29.7109375"/>
    <col customWidth="1" min="8939" max="8939" style="1" width="20.7109375"/>
    <col customWidth="1" hidden="1" min="8940" max="8941" style="1" width="0"/>
    <col min="8942" max="9192" style="1" width="9.140625"/>
    <col customWidth="1" min="9193" max="9193" style="1" width="67"/>
    <col customWidth="1" min="9194" max="9194" style="1" width="29.7109375"/>
    <col customWidth="1" min="9195" max="9195" style="1" width="20.7109375"/>
    <col customWidth="1" hidden="1" min="9196" max="9197" style="1" width="0"/>
    <col min="9198" max="9448" style="1" width="9.140625"/>
    <col customWidth="1" min="9449" max="9449" style="1" width="67"/>
    <col customWidth="1" min="9450" max="9450" style="1" width="29.7109375"/>
    <col customWidth="1" min="9451" max="9451" style="1" width="20.7109375"/>
    <col customWidth="1" hidden="1" min="9452" max="9453" style="1" width="0"/>
    <col min="9454" max="9704" style="1" width="9.140625"/>
    <col customWidth="1" min="9705" max="9705" style="1" width="67"/>
    <col customWidth="1" min="9706" max="9706" style="1" width="29.7109375"/>
    <col customWidth="1" min="9707" max="9707" style="1" width="20.7109375"/>
    <col customWidth="1" hidden="1" min="9708" max="9709" style="1" width="0"/>
    <col min="9710" max="9960" style="1" width="9.140625"/>
    <col customWidth="1" min="9961" max="9961" style="1" width="67"/>
    <col customWidth="1" min="9962" max="9962" style="1" width="29.7109375"/>
    <col customWidth="1" min="9963" max="9963" style="1" width="20.7109375"/>
    <col customWidth="1" hidden="1" min="9964" max="9965" style="1" width="0"/>
    <col min="9966" max="10216" style="1" width="9.140625"/>
    <col customWidth="1" min="10217" max="10217" style="1" width="67"/>
    <col customWidth="1" min="10218" max="10218" style="1" width="29.7109375"/>
    <col customWidth="1" min="10219" max="10219" style="1" width="20.7109375"/>
    <col customWidth="1" hidden="1" min="10220" max="10221" style="1" width="0"/>
    <col min="10222" max="10472" style="1" width="9.140625"/>
    <col customWidth="1" min="10473" max="10473" style="1" width="67"/>
    <col customWidth="1" min="10474" max="10474" style="1" width="29.7109375"/>
    <col customWidth="1" min="10475" max="10475" style="1" width="20.7109375"/>
    <col customWidth="1" hidden="1" min="10476" max="10477" style="1" width="0"/>
    <col min="10478" max="10728" style="1" width="9.140625"/>
    <col customWidth="1" min="10729" max="10729" style="1" width="67"/>
    <col customWidth="1" min="10730" max="10730" style="1" width="29.7109375"/>
    <col customWidth="1" min="10731" max="10731" style="1" width="20.7109375"/>
    <col customWidth="1" hidden="1" min="10732" max="10733" style="1" width="0"/>
    <col min="10734" max="10984" style="1" width="9.140625"/>
    <col customWidth="1" min="10985" max="10985" style="1" width="67"/>
    <col customWidth="1" min="10986" max="10986" style="1" width="29.7109375"/>
    <col customWidth="1" min="10987" max="10987" style="1" width="20.7109375"/>
    <col customWidth="1" hidden="1" min="10988" max="10989" style="1" width="0"/>
    <col min="10990" max="11240" style="1" width="9.140625"/>
    <col customWidth="1" min="11241" max="11241" style="1" width="67"/>
    <col customWidth="1" min="11242" max="11242" style="1" width="29.7109375"/>
    <col customWidth="1" min="11243" max="11243" style="1" width="20.7109375"/>
    <col customWidth="1" hidden="1" min="11244" max="11245" style="1" width="0"/>
    <col min="11246" max="11496" style="1" width="9.140625"/>
    <col customWidth="1" min="11497" max="11497" style="1" width="67"/>
    <col customWidth="1" min="11498" max="11498" style="1" width="29.7109375"/>
    <col customWidth="1" min="11499" max="11499" style="1" width="20.7109375"/>
    <col customWidth="1" hidden="1" min="11500" max="11501" style="1" width="0"/>
    <col min="11502" max="11752" style="1" width="9.140625"/>
    <col customWidth="1" min="11753" max="11753" style="1" width="67"/>
    <col customWidth="1" min="11754" max="11754" style="1" width="29.7109375"/>
    <col customWidth="1" min="11755" max="11755" style="1" width="20.7109375"/>
    <col customWidth="1" hidden="1" min="11756" max="11757" style="1" width="0"/>
    <col min="11758" max="12008" style="1" width="9.140625"/>
    <col customWidth="1" min="12009" max="12009" style="1" width="67"/>
    <col customWidth="1" min="12010" max="12010" style="1" width="29.7109375"/>
    <col customWidth="1" min="12011" max="12011" style="1" width="20.7109375"/>
    <col customWidth="1" hidden="1" min="12012" max="12013" style="1" width="0"/>
    <col min="12014" max="12264" style="1" width="9.140625"/>
    <col customWidth="1" min="12265" max="12265" style="1" width="67"/>
    <col customWidth="1" min="12266" max="12266" style="1" width="29.7109375"/>
    <col customWidth="1" min="12267" max="12267" style="1" width="20.7109375"/>
    <col customWidth="1" hidden="1" min="12268" max="12269" style="1" width="0"/>
    <col min="12270" max="12520" style="1" width="9.140625"/>
    <col customWidth="1" min="12521" max="12521" style="1" width="67"/>
    <col customWidth="1" min="12522" max="12522" style="1" width="29.7109375"/>
    <col customWidth="1" min="12523" max="12523" style="1" width="20.7109375"/>
    <col customWidth="1" hidden="1" min="12524" max="12525" style="1" width="0"/>
    <col min="12526" max="12776" style="1" width="9.140625"/>
    <col customWidth="1" min="12777" max="12777" style="1" width="67"/>
    <col customWidth="1" min="12778" max="12778" style="1" width="29.7109375"/>
    <col customWidth="1" min="12779" max="12779" style="1" width="20.7109375"/>
    <col customWidth="1" hidden="1" min="12780" max="12781" style="1" width="0"/>
    <col min="12782" max="13032" style="1" width="9.140625"/>
    <col customWidth="1" min="13033" max="13033" style="1" width="67"/>
    <col customWidth="1" min="13034" max="13034" style="1" width="29.7109375"/>
    <col customWidth="1" min="13035" max="13035" style="1" width="20.7109375"/>
    <col customWidth="1" hidden="1" min="13036" max="13037" style="1" width="0"/>
    <col min="13038" max="13288" style="1" width="9.140625"/>
    <col customWidth="1" min="13289" max="13289" style="1" width="67"/>
    <col customWidth="1" min="13290" max="13290" style="1" width="29.7109375"/>
    <col customWidth="1" min="13291" max="13291" style="1" width="20.7109375"/>
    <col customWidth="1" hidden="1" min="13292" max="13293" style="1" width="0"/>
    <col min="13294" max="13544" style="1" width="9.140625"/>
    <col customWidth="1" min="13545" max="13545" style="1" width="67"/>
    <col customWidth="1" min="13546" max="13546" style="1" width="29.7109375"/>
    <col customWidth="1" min="13547" max="13547" style="1" width="20.7109375"/>
    <col customWidth="1" hidden="1" min="13548" max="13549" style="1" width="0"/>
    <col min="13550" max="13800" style="1" width="9.140625"/>
    <col customWidth="1" min="13801" max="13801" style="1" width="67"/>
    <col customWidth="1" min="13802" max="13802" style="1" width="29.7109375"/>
    <col customWidth="1" min="13803" max="13803" style="1" width="20.7109375"/>
    <col customWidth="1" hidden="1" min="13804" max="13805" style="1" width="0"/>
    <col min="13806" max="14056" style="1" width="9.140625"/>
    <col customWidth="1" min="14057" max="14057" style="1" width="67"/>
    <col customWidth="1" min="14058" max="14058" style="1" width="29.7109375"/>
    <col customWidth="1" min="14059" max="14059" style="1" width="20.7109375"/>
    <col customWidth="1" hidden="1" min="14060" max="14061" style="1" width="0"/>
    <col min="14062" max="14312" style="1" width="9.140625"/>
    <col customWidth="1" min="14313" max="14313" style="1" width="67"/>
    <col customWidth="1" min="14314" max="14314" style="1" width="29.7109375"/>
    <col customWidth="1" min="14315" max="14315" style="1" width="20.7109375"/>
    <col customWidth="1" hidden="1" min="14316" max="14317" style="1" width="0"/>
    <col min="14318" max="14568" style="1" width="9.140625"/>
    <col customWidth="1" min="14569" max="14569" style="1" width="67"/>
    <col customWidth="1" min="14570" max="14570" style="1" width="29.7109375"/>
    <col customWidth="1" min="14571" max="14571" style="1" width="20.7109375"/>
    <col customWidth="1" hidden="1" min="14572" max="14573" style="1" width="0"/>
    <col min="14574" max="14824" style="1" width="9.140625"/>
    <col customWidth="1" min="14825" max="14825" style="1" width="67"/>
    <col customWidth="1" min="14826" max="14826" style="1" width="29.7109375"/>
    <col customWidth="1" min="14827" max="14827" style="1" width="20.7109375"/>
    <col customWidth="1" hidden="1" min="14828" max="14829" style="1" width="0"/>
    <col min="14830" max="15080" style="1" width="9.140625"/>
    <col customWidth="1" min="15081" max="15081" style="1" width="67"/>
    <col customWidth="1" min="15082" max="15082" style="1" width="29.7109375"/>
    <col customWidth="1" min="15083" max="15083" style="1" width="20.7109375"/>
    <col customWidth="1" hidden="1" min="15084" max="15085" style="1" width="0"/>
    <col min="15086" max="15336" style="1" width="9.140625"/>
    <col customWidth="1" min="15337" max="15337" style="1" width="67"/>
    <col customWidth="1" min="15338" max="15338" style="1" width="29.7109375"/>
    <col customWidth="1" min="15339" max="15339" style="1" width="20.7109375"/>
    <col customWidth="1" hidden="1" min="15340" max="15341" style="1" width="0"/>
    <col min="15342" max="15592" style="1" width="9.140625"/>
    <col customWidth="1" min="15593" max="15593" style="1" width="67"/>
    <col customWidth="1" min="15594" max="15594" style="1" width="29.7109375"/>
    <col customWidth="1" min="15595" max="15595" style="1" width="20.7109375"/>
    <col customWidth="1" hidden="1" min="15596" max="15597" style="1" width="0"/>
    <col min="15598" max="15848" style="1" width="9.140625"/>
    <col customWidth="1" min="15849" max="15849" style="1" width="67"/>
    <col customWidth="1" min="15850" max="15850" style="1" width="29.7109375"/>
    <col customWidth="1" min="15851" max="15851" style="1" width="20.7109375"/>
    <col customWidth="1" hidden="1" min="15852" max="15853" style="1" width="0"/>
    <col min="15854" max="16104" style="1" width="9.140625"/>
    <col customWidth="1" min="16105" max="16105" style="1" width="67"/>
    <col customWidth="1" min="16106" max="16106" style="1" width="29.7109375"/>
    <col customWidth="1" min="16107" max="16107" style="1" width="20.7109375"/>
    <col customWidth="1" hidden="1" min="16108" max="16109" style="1" width="0"/>
    <col min="16110" max="16384" style="1" width="9.140625"/>
  </cols>
  <sheetData>
    <row r="1" s="2" customFormat="1" ht="15.75">
      <c r="C1" s="3" t="s">
        <v>0</v>
      </c>
    </row>
    <row r="2" s="2" customFormat="1" ht="15.75">
      <c r="C2" s="3" t="s">
        <v>1</v>
      </c>
    </row>
    <row r="3">
      <c r="C3" s="4" t="s">
        <v>2</v>
      </c>
    </row>
    <row r="4" s="2" customFormat="1" ht="15.75">
      <c r="C4" s="3" t="s">
        <v>3</v>
      </c>
    </row>
    <row r="6">
      <c r="A6" s="5" t="s">
        <v>4</v>
      </c>
      <c r="B6" s="5"/>
      <c r="C6" s="5"/>
    </row>
    <row r="7" ht="54.75" customHeight="1">
      <c r="A7" s="6"/>
      <c r="B7" s="6"/>
      <c r="C7" s="6"/>
    </row>
    <row r="8" ht="15" customHeight="1">
      <c r="A8" s="7" t="s">
        <v>5</v>
      </c>
      <c r="B8" s="8" t="s">
        <v>6</v>
      </c>
      <c r="C8" s="9" t="s">
        <v>7</v>
      </c>
    </row>
    <row r="9">
      <c r="A9" s="7"/>
      <c r="B9" s="8"/>
      <c r="C9" s="9"/>
    </row>
    <row r="10" s="10" customFormat="1">
      <c r="A10" s="7">
        <v>1</v>
      </c>
      <c r="B10" s="8">
        <v>2</v>
      </c>
      <c r="C10" s="9" t="s">
        <v>8</v>
      </c>
    </row>
    <row r="11" ht="28.5">
      <c r="A11" s="11" t="s">
        <v>9</v>
      </c>
      <c r="B11" s="12" t="s">
        <v>10</v>
      </c>
      <c r="C11" s="13">
        <f>SUM(C12+C17+C22+C46)</f>
        <v>294338.70000000054</v>
      </c>
    </row>
    <row r="12" ht="42.75" hidden="1">
      <c r="A12" s="11" t="s">
        <v>11</v>
      </c>
      <c r="B12" s="12" t="s">
        <v>12</v>
      </c>
      <c r="C12" s="13">
        <f>C14</f>
        <v>0</v>
      </c>
    </row>
    <row r="13" ht="45" hidden="1">
      <c r="A13" s="14" t="s">
        <v>13</v>
      </c>
      <c r="B13" s="15" t="s">
        <v>14</v>
      </c>
      <c r="C13" s="15" t="s">
        <v>15</v>
      </c>
    </row>
    <row r="14" ht="45" hidden="1">
      <c r="A14" s="14" t="s">
        <v>16</v>
      </c>
      <c r="B14" s="15" t="s">
        <v>17</v>
      </c>
      <c r="C14" s="16">
        <f>C16</f>
        <v>0</v>
      </c>
    </row>
    <row r="15" ht="45" hidden="1">
      <c r="A15" s="14" t="s">
        <v>18</v>
      </c>
      <c r="B15" s="15" t="s">
        <v>19</v>
      </c>
      <c r="C15" s="16">
        <f>SUM(C16)</f>
        <v>0</v>
      </c>
    </row>
    <row r="16" ht="45" hidden="1">
      <c r="A16" s="14" t="s">
        <v>20</v>
      </c>
      <c r="B16" s="15" t="s">
        <v>21</v>
      </c>
      <c r="C16" s="16">
        <v>0</v>
      </c>
    </row>
    <row r="17" ht="28.5">
      <c r="A17" s="11" t="s">
        <v>22</v>
      </c>
      <c r="B17" s="12" t="s">
        <v>23</v>
      </c>
      <c r="C17" s="13">
        <f>SUM(C18+C20)</f>
        <v>455966.09999999998</v>
      </c>
    </row>
    <row r="18" ht="28.5">
      <c r="A18" s="14" t="s">
        <v>24</v>
      </c>
      <c r="B18" s="15" t="s">
        <v>25</v>
      </c>
      <c r="C18" s="16">
        <f>SUM(C19)</f>
        <v>455966.09999999998</v>
      </c>
    </row>
    <row r="19" ht="28.5">
      <c r="A19" s="14" t="s">
        <v>26</v>
      </c>
      <c r="B19" s="15" t="s">
        <v>27</v>
      </c>
      <c r="C19" s="16">
        <f>245653.6-C22</f>
        <v>455966.09999999998</v>
      </c>
    </row>
    <row r="20" ht="28.5">
      <c r="A20" s="14" t="s">
        <v>28</v>
      </c>
      <c r="B20" s="15" t="s">
        <v>29</v>
      </c>
      <c r="C20" s="16">
        <f>SUM(C21)</f>
        <v>0</v>
      </c>
    </row>
    <row r="21" ht="28.5">
      <c r="A21" s="14" t="s">
        <v>30</v>
      </c>
      <c r="B21" s="15" t="s">
        <v>31</v>
      </c>
      <c r="C21" s="16">
        <v>0</v>
      </c>
    </row>
    <row r="22" s="17" customFormat="1" ht="28.5">
      <c r="A22" s="18" t="s">
        <v>32</v>
      </c>
      <c r="B22" s="19" t="s">
        <v>33</v>
      </c>
      <c r="C22" s="13">
        <f>C23+C25</f>
        <v>-210312.5</v>
      </c>
    </row>
    <row r="23" s="17" customFormat="1" ht="30" hidden="1">
      <c r="A23" s="20" t="s">
        <v>34</v>
      </c>
      <c r="B23" s="21" t="s">
        <v>35</v>
      </c>
      <c r="C23" s="16">
        <f>C24</f>
        <v>0</v>
      </c>
    </row>
    <row r="24" s="17" customFormat="1" ht="28.5">
      <c r="A24" s="20" t="s">
        <v>36</v>
      </c>
      <c r="B24" s="21" t="s">
        <v>37</v>
      </c>
      <c r="C24" s="16">
        <v>0</v>
      </c>
    </row>
    <row r="25" s="17" customFormat="1" ht="45" hidden="1">
      <c r="A25" s="20" t="s">
        <v>38</v>
      </c>
      <c r="B25" s="21" t="s">
        <v>39</v>
      </c>
      <c r="C25" s="16">
        <f>SUM(C26)</f>
        <v>-210312.5</v>
      </c>
    </row>
    <row r="26" s="17" customFormat="1" ht="42.75">
      <c r="A26" s="20" t="s">
        <v>40</v>
      </c>
      <c r="B26" s="21" t="s">
        <v>41</v>
      </c>
      <c r="C26" s="16">
        <v>-210312.5</v>
      </c>
      <c r="D26" s="22"/>
    </row>
    <row r="27" s="17" customFormat="1" ht="28.5" hidden="1">
      <c r="A27" s="18" t="s">
        <v>42</v>
      </c>
      <c r="B27" s="19" t="s">
        <v>43</v>
      </c>
      <c r="C27" s="13">
        <f>C28+C31+C34</f>
        <v>0</v>
      </c>
    </row>
    <row r="28" s="17" customFormat="1" ht="30" hidden="1">
      <c r="A28" s="20" t="s">
        <v>44</v>
      </c>
      <c r="B28" s="21" t="s">
        <v>45</v>
      </c>
      <c r="C28" s="16">
        <f t="shared" ref="C28:C32" si="0">C29</f>
        <v>0</v>
      </c>
    </row>
    <row r="29" s="17" customFormat="1" ht="30" hidden="1">
      <c r="A29" s="20" t="s">
        <v>46</v>
      </c>
      <c r="B29" s="21" t="s">
        <v>47</v>
      </c>
      <c r="C29" s="16">
        <f t="shared" si="0"/>
        <v>0</v>
      </c>
    </row>
    <row r="30" s="17" customFormat="1" ht="45" hidden="1">
      <c r="A30" s="20" t="s">
        <v>48</v>
      </c>
      <c r="B30" s="21" t="s">
        <v>49</v>
      </c>
      <c r="C30" s="16">
        <v>0</v>
      </c>
    </row>
    <row r="31" s="17" customFormat="1" ht="30" hidden="1">
      <c r="A31" s="20" t="s">
        <v>50</v>
      </c>
      <c r="B31" s="21" t="s">
        <v>51</v>
      </c>
      <c r="C31" s="16">
        <f t="shared" si="0"/>
        <v>0</v>
      </c>
    </row>
    <row r="32" s="17" customFormat="1" ht="90" hidden="1">
      <c r="A32" s="20" t="s">
        <v>52</v>
      </c>
      <c r="B32" s="21" t="s">
        <v>53</v>
      </c>
      <c r="C32" s="16">
        <f t="shared" si="0"/>
        <v>0</v>
      </c>
    </row>
    <row r="33" s="17" customFormat="1" ht="90" hidden="1">
      <c r="A33" s="20" t="s">
        <v>54</v>
      </c>
      <c r="B33" s="21" t="s">
        <v>55</v>
      </c>
      <c r="C33" s="16">
        <v>0</v>
      </c>
    </row>
    <row r="34" s="17" customFormat="1" ht="30" hidden="1">
      <c r="A34" s="20" t="s">
        <v>56</v>
      </c>
      <c r="B34" s="21" t="s">
        <v>57</v>
      </c>
      <c r="C34" s="16">
        <f>C35+C40</f>
        <v>0</v>
      </c>
    </row>
    <row r="35" s="17" customFormat="1" ht="30" hidden="1">
      <c r="A35" s="20" t="s">
        <v>58</v>
      </c>
      <c r="B35" s="21" t="s">
        <v>59</v>
      </c>
      <c r="C35" s="16">
        <f>C36+C38</f>
        <v>0</v>
      </c>
    </row>
    <row r="36" s="17" customFormat="1" ht="30" hidden="1">
      <c r="A36" s="20" t="s">
        <v>60</v>
      </c>
      <c r="B36" s="21" t="s">
        <v>61</v>
      </c>
      <c r="C36" s="16">
        <f>C37</f>
        <v>0</v>
      </c>
    </row>
    <row r="37" s="17" customFormat="1" ht="45" hidden="1">
      <c r="A37" s="20" t="s">
        <v>62</v>
      </c>
      <c r="B37" s="21" t="s">
        <v>63</v>
      </c>
      <c r="C37" s="16">
        <v>0</v>
      </c>
    </row>
    <row r="38" s="17" customFormat="1" ht="45" hidden="1">
      <c r="A38" s="20" t="s">
        <v>64</v>
      </c>
      <c r="B38" s="21" t="s">
        <v>65</v>
      </c>
      <c r="C38" s="16">
        <f>C39</f>
        <v>0</v>
      </c>
    </row>
    <row r="39" s="17" customFormat="1" ht="60" hidden="1">
      <c r="A39" s="20" t="s">
        <v>66</v>
      </c>
      <c r="B39" s="21" t="s">
        <v>67</v>
      </c>
      <c r="C39" s="16">
        <v>0</v>
      </c>
    </row>
    <row r="40" s="17" customFormat="1" ht="30" hidden="1">
      <c r="A40" s="20" t="s">
        <v>68</v>
      </c>
      <c r="B40" s="21" t="s">
        <v>69</v>
      </c>
      <c r="C40" s="16">
        <f t="shared" ref="C40:C41" si="1">C41</f>
        <v>0</v>
      </c>
    </row>
    <row r="41" s="17" customFormat="1" ht="30" hidden="1">
      <c r="A41" s="20" t="s">
        <v>70</v>
      </c>
      <c r="B41" s="21" t="s">
        <v>71</v>
      </c>
      <c r="C41" s="16">
        <f t="shared" si="1"/>
        <v>0</v>
      </c>
    </row>
    <row r="42" s="17" customFormat="1" ht="45" hidden="1">
      <c r="A42" s="20" t="s">
        <v>72</v>
      </c>
      <c r="B42" s="21" t="s">
        <v>73</v>
      </c>
      <c r="C42" s="16">
        <v>0</v>
      </c>
    </row>
    <row r="43" s="17" customFormat="1" ht="30" hidden="1">
      <c r="A43" s="20" t="s">
        <v>74</v>
      </c>
      <c r="B43" s="21" t="s">
        <v>75</v>
      </c>
      <c r="C43" s="16">
        <v>0</v>
      </c>
    </row>
    <row r="44" s="17" customFormat="1" ht="30" hidden="1">
      <c r="A44" s="20" t="s">
        <v>76</v>
      </c>
      <c r="B44" s="21" t="s">
        <v>77</v>
      </c>
      <c r="C44" s="16">
        <v>0</v>
      </c>
    </row>
    <row r="45" s="17" customFormat="1" ht="30" hidden="1">
      <c r="A45" s="20" t="s">
        <v>78</v>
      </c>
      <c r="B45" s="21" t="s">
        <v>79</v>
      </c>
      <c r="C45" s="16">
        <v>0</v>
      </c>
    </row>
    <row r="46" s="17" customFormat="1" ht="28.5">
      <c r="A46" s="18" t="s">
        <v>80</v>
      </c>
      <c r="B46" s="19" t="s">
        <v>81</v>
      </c>
      <c r="C46" s="13">
        <f>SUM(C47+C54)</f>
        <v>48685.100000000559</v>
      </c>
    </row>
    <row r="47" s="17" customFormat="1" hidden="1">
      <c r="A47" s="20" t="s">
        <v>82</v>
      </c>
      <c r="B47" s="21" t="s">
        <v>83</v>
      </c>
      <c r="C47" s="16">
        <f>C51+C48</f>
        <v>-7649938.5999999996</v>
      </c>
    </row>
    <row r="48" s="17" customFormat="1" hidden="1">
      <c r="A48" s="20" t="s">
        <v>84</v>
      </c>
      <c r="B48" s="21" t="s">
        <v>85</v>
      </c>
      <c r="C48" s="16">
        <f t="shared" ref="C48:C52" si="2">C49</f>
        <v>0</v>
      </c>
    </row>
    <row r="49" s="17" customFormat="1" ht="30" hidden="1">
      <c r="A49" s="20" t="s">
        <v>86</v>
      </c>
      <c r="B49" s="21" t="s">
        <v>87</v>
      </c>
      <c r="C49" s="16">
        <f t="shared" si="2"/>
        <v>0</v>
      </c>
    </row>
    <row r="50" s="17" customFormat="1" ht="30" hidden="1">
      <c r="A50" s="20" t="s">
        <v>88</v>
      </c>
      <c r="B50" s="21" t="s">
        <v>89</v>
      </c>
      <c r="C50" s="16"/>
    </row>
    <row r="51" s="17" customFormat="1" hidden="1">
      <c r="A51" s="20" t="s">
        <v>90</v>
      </c>
      <c r="B51" s="21" t="s">
        <v>91</v>
      </c>
      <c r="C51" s="16">
        <f t="shared" si="2"/>
        <v>-7649938.5999999996</v>
      </c>
    </row>
    <row r="52" s="17" customFormat="1" hidden="1">
      <c r="A52" s="20" t="s">
        <v>92</v>
      </c>
      <c r="B52" s="21" t="s">
        <v>93</v>
      </c>
      <c r="C52" s="16">
        <f t="shared" si="2"/>
        <v>-7649938.5999999996</v>
      </c>
    </row>
    <row r="53" s="17" customFormat="1" ht="28.5">
      <c r="A53" s="20" t="s">
        <v>94</v>
      </c>
      <c r="B53" s="21" t="s">
        <v>95</v>
      </c>
      <c r="C53" s="16">
        <f>-7193972.5-C24-C19</f>
        <v>-7649938.5999999996</v>
      </c>
    </row>
    <row r="54" s="17" customFormat="1" hidden="1">
      <c r="A54" s="20" t="s">
        <v>96</v>
      </c>
      <c r="B54" s="21" t="s">
        <v>97</v>
      </c>
      <c r="C54" s="16">
        <f>C55+C58</f>
        <v>7698623.7000000002</v>
      </c>
    </row>
    <row r="55" s="17" customFormat="1" hidden="1">
      <c r="A55" s="20" t="s">
        <v>98</v>
      </c>
      <c r="B55" s="21" t="s">
        <v>99</v>
      </c>
      <c r="C55" s="16">
        <f t="shared" ref="C55:C56" si="3">C56</f>
        <v>0</v>
      </c>
    </row>
    <row r="56" s="17" customFormat="1" hidden="1">
      <c r="A56" s="20" t="s">
        <v>100</v>
      </c>
      <c r="B56" s="21" t="s">
        <v>101</v>
      </c>
      <c r="C56" s="16">
        <f t="shared" si="3"/>
        <v>0</v>
      </c>
    </row>
    <row r="57" s="17" customFormat="1" ht="30" hidden="1">
      <c r="A57" s="20" t="s">
        <v>102</v>
      </c>
      <c r="B57" s="21" t="s">
        <v>103</v>
      </c>
      <c r="C57" s="16">
        <v>0</v>
      </c>
    </row>
    <row r="58" s="17" customFormat="1" hidden="1">
      <c r="A58" s="20" t="s">
        <v>104</v>
      </c>
      <c r="B58" s="21" t="s">
        <v>105</v>
      </c>
      <c r="C58" s="16">
        <f>C59-C61</f>
        <v>7698623.7000000002</v>
      </c>
    </row>
    <row r="59" s="17" customFormat="1" hidden="1">
      <c r="A59" s="20" t="s">
        <v>106</v>
      </c>
      <c r="B59" s="21" t="s">
        <v>107</v>
      </c>
      <c r="C59" s="16">
        <f>SUM(C60)</f>
        <v>7698623.7000000002</v>
      </c>
    </row>
    <row r="60" s="17" customFormat="1" ht="28.5">
      <c r="A60" s="20" t="s">
        <v>108</v>
      </c>
      <c r="B60" s="21" t="s">
        <v>109</v>
      </c>
      <c r="C60" s="16">
        <f>7488311.2-C21-C26</f>
        <v>7698623.7000000002</v>
      </c>
    </row>
    <row r="61" s="17" customFormat="1" hidden="1">
      <c r="A61" s="20" t="s">
        <v>104</v>
      </c>
      <c r="B61" s="21" t="s">
        <v>110</v>
      </c>
      <c r="C61" s="16">
        <f>SUM(C62)</f>
        <v>0</v>
      </c>
    </row>
    <row r="62" s="17" customFormat="1" ht="30" hidden="1">
      <c r="A62" s="20" t="s">
        <v>111</v>
      </c>
      <c r="B62" s="21" t="s">
        <v>112</v>
      </c>
      <c r="C62" s="16">
        <v>0</v>
      </c>
    </row>
    <row r="63" hidden="1">
      <c r="A63" s="11" t="s">
        <v>113</v>
      </c>
      <c r="B63" s="12" t="s">
        <v>114</v>
      </c>
      <c r="C63" s="13">
        <f>C11+C46</f>
        <v>343023.80000000109</v>
      </c>
    </row>
    <row r="69">
      <c r="A69" s="23"/>
    </row>
    <row r="70">
      <c r="A70" s="23"/>
    </row>
  </sheetData>
  <mergeCells count="4">
    <mergeCell ref="A6:C7"/>
    <mergeCell ref="A8:A9"/>
    <mergeCell ref="B8:B9"/>
    <mergeCell ref="C8:C9"/>
  </mergeCells>
  <printOptions headings="0" gridLines="0"/>
  <pageMargins left="0.90551181102362222" right="0" top="0.55118110236220474" bottom="0" header="0.31496062992125984" footer="0.31496062992125984"/>
  <pageSetup paperSize="9" scale="8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" zoomScale="100" workbookViewId="0">
      <selection activeCell="P4" activeCellId="0" sqref="P4"/>
    </sheetView>
  </sheetViews>
  <sheetFormatPr defaultRowHeight="14.25"/>
  <cols>
    <col customWidth="1" min="1" max="1" style="1" width="67"/>
    <col customWidth="1" min="2" max="2" style="1" width="29.7109375"/>
    <col customWidth="1" hidden="1" min="3" max="3" style="1" width="20"/>
    <col customWidth="1" hidden="1" min="4" max="4" style="1" width="13.28515625"/>
    <col customWidth="1" hidden="1" min="5" max="5" style="1" width="20.140625"/>
    <col customWidth="1" hidden="1" min="6" max="6" style="1" width="13.28515625"/>
    <col customWidth="1" hidden="1" min="7" max="7" style="1" width="20.140625"/>
    <col customWidth="1" hidden="1" min="8" max="8" style="1" width="13.28515625"/>
    <col customWidth="1" hidden="1" min="9" max="9" style="1" width="20.140625"/>
    <col customWidth="1" hidden="1" min="10" max="10" style="1" width="13.28515625"/>
    <col customWidth="1" hidden="1" min="11" max="11" style="1" width="20.140625"/>
    <col customWidth="1" hidden="1" min="12" max="12" style="1" width="13.28515625"/>
    <col customWidth="1" hidden="1" min="13" max="13" style="1" width="20.140625"/>
    <col customWidth="1" hidden="1" min="14" max="14" style="1" width="13.28515625"/>
    <col customWidth="1" hidden="1" min="15" max="15" style="1" width="20.140625"/>
    <col customWidth="1" min="16" max="16" style="1" width="17.85546875"/>
    <col customWidth="1" min="17" max="17" style="1" width="18"/>
    <col min="18" max="251" style="1" width="9.140625"/>
    <col customWidth="1" min="252" max="252" style="1" width="67"/>
    <col customWidth="1" min="253" max="253" style="1" width="29.7109375"/>
    <col customWidth="1" min="254" max="254" style="1" width="20.7109375"/>
    <col customWidth="1" hidden="1" min="255" max="256" style="1" width="0"/>
    <col min="257" max="507" style="1" width="9.140625"/>
    <col customWidth="1" min="508" max="508" style="1" width="67"/>
    <col customWidth="1" min="509" max="509" style="1" width="29.7109375"/>
    <col customWidth="1" min="510" max="510" style="1" width="20.7109375"/>
    <col customWidth="1" hidden="1" min="511" max="512" style="1" width="0"/>
    <col min="513" max="763" style="1" width="9.140625"/>
    <col customWidth="1" min="764" max="764" style="1" width="67"/>
    <col customWidth="1" min="765" max="765" style="1" width="29.7109375"/>
    <col customWidth="1" min="766" max="766" style="1" width="20.7109375"/>
    <col customWidth="1" hidden="1" min="767" max="768" style="1" width="0"/>
    <col min="769" max="1019" style="1" width="9.140625"/>
    <col customWidth="1" min="1020" max="1020" style="1" width="67"/>
    <col customWidth="1" min="1021" max="1021" style="1" width="29.7109375"/>
    <col customWidth="1" min="1022" max="1022" style="1" width="20.7109375"/>
    <col customWidth="1" hidden="1" min="1023" max="1024" style="1" width="0"/>
    <col min="1025" max="1275" style="1" width="9.140625"/>
    <col customWidth="1" min="1276" max="1276" style="1" width="67"/>
    <col customWidth="1" min="1277" max="1277" style="1" width="29.7109375"/>
    <col customWidth="1" min="1278" max="1278" style="1" width="20.7109375"/>
    <col customWidth="1" hidden="1" min="1279" max="1280" style="1" width="0"/>
    <col min="1281" max="1531" style="1" width="9.140625"/>
    <col customWidth="1" min="1532" max="1532" style="1" width="67"/>
    <col customWidth="1" min="1533" max="1533" style="1" width="29.7109375"/>
    <col customWidth="1" min="1534" max="1534" style="1" width="20.7109375"/>
    <col customWidth="1" hidden="1" min="1535" max="1536" style="1" width="0"/>
    <col min="1537" max="1787" style="1" width="9.140625"/>
    <col customWidth="1" min="1788" max="1788" style="1" width="67"/>
    <col customWidth="1" min="1789" max="1789" style="1" width="29.7109375"/>
    <col customWidth="1" min="1790" max="1790" style="1" width="20.7109375"/>
    <col customWidth="1" hidden="1" min="1791" max="1792" style="1" width="0"/>
    <col min="1793" max="2043" style="1" width="9.140625"/>
    <col customWidth="1" min="2044" max="2044" style="1" width="67"/>
    <col customWidth="1" min="2045" max="2045" style="1" width="29.7109375"/>
    <col customWidth="1" min="2046" max="2046" style="1" width="20.7109375"/>
    <col customWidth="1" hidden="1" min="2047" max="2048" style="1" width="0"/>
    <col min="2049" max="2299" style="1" width="9.140625"/>
    <col customWidth="1" min="2300" max="2300" style="1" width="67"/>
    <col customWidth="1" min="2301" max="2301" style="1" width="29.7109375"/>
    <col customWidth="1" min="2302" max="2302" style="1" width="20.7109375"/>
    <col customWidth="1" hidden="1" min="2303" max="2304" style="1" width="0"/>
    <col min="2305" max="2555" style="1" width="9.140625"/>
    <col customWidth="1" min="2556" max="2556" style="1" width="67"/>
    <col customWidth="1" min="2557" max="2557" style="1" width="29.7109375"/>
    <col customWidth="1" min="2558" max="2558" style="1" width="20.7109375"/>
    <col customWidth="1" hidden="1" min="2559" max="2560" style="1" width="0"/>
    <col min="2561" max="2811" style="1" width="9.140625"/>
    <col customWidth="1" min="2812" max="2812" style="1" width="67"/>
    <col customWidth="1" min="2813" max="2813" style="1" width="29.7109375"/>
    <col customWidth="1" min="2814" max="2814" style="1" width="20.7109375"/>
    <col customWidth="1" hidden="1" min="2815" max="2816" style="1" width="0"/>
    <col min="2817" max="3067" style="1" width="9.140625"/>
    <col customWidth="1" min="3068" max="3068" style="1" width="67"/>
    <col customWidth="1" min="3069" max="3069" style="1" width="29.7109375"/>
    <col customWidth="1" min="3070" max="3070" style="1" width="20.7109375"/>
    <col customWidth="1" hidden="1" min="3071" max="3072" style="1" width="0"/>
    <col min="3073" max="3323" style="1" width="9.140625"/>
    <col customWidth="1" min="3324" max="3324" style="1" width="67"/>
    <col customWidth="1" min="3325" max="3325" style="1" width="29.7109375"/>
    <col customWidth="1" min="3326" max="3326" style="1" width="20.7109375"/>
    <col customWidth="1" hidden="1" min="3327" max="3328" style="1" width="0"/>
    <col min="3329" max="3579" style="1" width="9.140625"/>
    <col customWidth="1" min="3580" max="3580" style="1" width="67"/>
    <col customWidth="1" min="3581" max="3581" style="1" width="29.7109375"/>
    <col customWidth="1" min="3582" max="3582" style="1" width="20.7109375"/>
    <col customWidth="1" hidden="1" min="3583" max="3584" style="1" width="0"/>
    <col min="3585" max="3835" style="1" width="9.140625"/>
    <col customWidth="1" min="3836" max="3836" style="1" width="67"/>
    <col customWidth="1" min="3837" max="3837" style="1" width="29.7109375"/>
    <col customWidth="1" min="3838" max="3838" style="1" width="20.7109375"/>
    <col customWidth="1" hidden="1" min="3839" max="3840" style="1" width="0"/>
    <col min="3841" max="4091" style="1" width="9.140625"/>
    <col customWidth="1" min="4092" max="4092" style="1" width="67"/>
    <col customWidth="1" min="4093" max="4093" style="1" width="29.7109375"/>
    <col customWidth="1" min="4094" max="4094" style="1" width="20.7109375"/>
    <col customWidth="1" hidden="1" min="4095" max="4096" style="1" width="0"/>
    <col min="4097" max="4347" style="1" width="9.140625"/>
    <col customWidth="1" min="4348" max="4348" style="1" width="67"/>
    <col customWidth="1" min="4349" max="4349" style="1" width="29.7109375"/>
    <col customWidth="1" min="4350" max="4350" style="1" width="20.7109375"/>
    <col customWidth="1" hidden="1" min="4351" max="4352" style="1" width="0"/>
    <col min="4353" max="4603" style="1" width="9.140625"/>
    <col customWidth="1" min="4604" max="4604" style="1" width="67"/>
    <col customWidth="1" min="4605" max="4605" style="1" width="29.7109375"/>
    <col customWidth="1" min="4606" max="4606" style="1" width="20.7109375"/>
    <col customWidth="1" hidden="1" min="4607" max="4608" style="1" width="0"/>
    <col min="4609" max="4859" style="1" width="9.140625"/>
    <col customWidth="1" min="4860" max="4860" style="1" width="67"/>
    <col customWidth="1" min="4861" max="4861" style="1" width="29.7109375"/>
    <col customWidth="1" min="4862" max="4862" style="1" width="20.7109375"/>
    <col customWidth="1" hidden="1" min="4863" max="4864" style="1" width="0"/>
    <col min="4865" max="5115" style="1" width="9.140625"/>
    <col customWidth="1" min="5116" max="5116" style="1" width="67"/>
    <col customWidth="1" min="5117" max="5117" style="1" width="29.7109375"/>
    <col customWidth="1" min="5118" max="5118" style="1" width="20.7109375"/>
    <col customWidth="1" hidden="1" min="5119" max="5120" style="1" width="0"/>
    <col min="5121" max="5371" style="1" width="9.140625"/>
    <col customWidth="1" min="5372" max="5372" style="1" width="67"/>
    <col customWidth="1" min="5373" max="5373" style="1" width="29.7109375"/>
    <col customWidth="1" min="5374" max="5374" style="1" width="20.7109375"/>
    <col customWidth="1" hidden="1" min="5375" max="5376" style="1" width="0"/>
    <col min="5377" max="5627" style="1" width="9.140625"/>
    <col customWidth="1" min="5628" max="5628" style="1" width="67"/>
    <col customWidth="1" min="5629" max="5629" style="1" width="29.7109375"/>
    <col customWidth="1" min="5630" max="5630" style="1" width="20.7109375"/>
    <col customWidth="1" hidden="1" min="5631" max="5632" style="1" width="0"/>
    <col min="5633" max="5883" style="1" width="9.140625"/>
    <col customWidth="1" min="5884" max="5884" style="1" width="67"/>
    <col customWidth="1" min="5885" max="5885" style="1" width="29.7109375"/>
    <col customWidth="1" min="5886" max="5886" style="1" width="20.7109375"/>
    <col customWidth="1" hidden="1" min="5887" max="5888" style="1" width="0"/>
    <col min="5889" max="6139" style="1" width="9.140625"/>
    <col customWidth="1" min="6140" max="6140" style="1" width="67"/>
    <col customWidth="1" min="6141" max="6141" style="1" width="29.7109375"/>
    <col customWidth="1" min="6142" max="6142" style="1" width="20.7109375"/>
    <col customWidth="1" hidden="1" min="6143" max="6144" style="1" width="0"/>
    <col min="6145" max="6395" style="1" width="9.140625"/>
    <col customWidth="1" min="6396" max="6396" style="1" width="67"/>
    <col customWidth="1" min="6397" max="6397" style="1" width="29.7109375"/>
    <col customWidth="1" min="6398" max="6398" style="1" width="20.7109375"/>
    <col customWidth="1" hidden="1" min="6399" max="6400" style="1" width="0"/>
    <col min="6401" max="6651" style="1" width="9.140625"/>
    <col customWidth="1" min="6652" max="6652" style="1" width="67"/>
    <col customWidth="1" min="6653" max="6653" style="1" width="29.7109375"/>
    <col customWidth="1" min="6654" max="6654" style="1" width="20.7109375"/>
    <col customWidth="1" hidden="1" min="6655" max="6656" style="1" width="0"/>
    <col min="6657" max="6907" style="1" width="9.140625"/>
    <col customWidth="1" min="6908" max="6908" style="1" width="67"/>
    <col customWidth="1" min="6909" max="6909" style="1" width="29.7109375"/>
    <col customWidth="1" min="6910" max="6910" style="1" width="20.7109375"/>
    <col customWidth="1" hidden="1" min="6911" max="6912" style="1" width="0"/>
    <col min="6913" max="7163" style="1" width="9.140625"/>
    <col customWidth="1" min="7164" max="7164" style="1" width="67"/>
    <col customWidth="1" min="7165" max="7165" style="1" width="29.7109375"/>
    <col customWidth="1" min="7166" max="7166" style="1" width="20.7109375"/>
    <col customWidth="1" hidden="1" min="7167" max="7168" style="1" width="0"/>
    <col min="7169" max="7419" style="1" width="9.140625"/>
    <col customWidth="1" min="7420" max="7420" style="1" width="67"/>
    <col customWidth="1" min="7421" max="7421" style="1" width="29.7109375"/>
    <col customWidth="1" min="7422" max="7422" style="1" width="20.7109375"/>
    <col customWidth="1" hidden="1" min="7423" max="7424" style="1" width="0"/>
    <col min="7425" max="7675" style="1" width="9.140625"/>
    <col customWidth="1" min="7676" max="7676" style="1" width="67"/>
    <col customWidth="1" min="7677" max="7677" style="1" width="29.7109375"/>
    <col customWidth="1" min="7678" max="7678" style="1" width="20.7109375"/>
    <col customWidth="1" hidden="1" min="7679" max="7680" style="1" width="0"/>
    <col min="7681" max="7931" style="1" width="9.140625"/>
    <col customWidth="1" min="7932" max="7932" style="1" width="67"/>
    <col customWidth="1" min="7933" max="7933" style="1" width="29.7109375"/>
    <col customWidth="1" min="7934" max="7934" style="1" width="20.7109375"/>
    <col customWidth="1" hidden="1" min="7935" max="7936" style="1" width="0"/>
    <col min="7937" max="8187" style="1" width="9.140625"/>
    <col customWidth="1" min="8188" max="8188" style="1" width="67"/>
    <col customWidth="1" min="8189" max="8189" style="1" width="29.7109375"/>
    <col customWidth="1" min="8190" max="8190" style="1" width="20.7109375"/>
    <col customWidth="1" hidden="1" min="8191" max="8192" style="1" width="0"/>
    <col min="8193" max="8443" style="1" width="9.140625"/>
    <col customWidth="1" min="8444" max="8444" style="1" width="67"/>
    <col customWidth="1" min="8445" max="8445" style="1" width="29.7109375"/>
    <col customWidth="1" min="8446" max="8446" style="1" width="20.7109375"/>
    <col customWidth="1" hidden="1" min="8447" max="8448" style="1" width="0"/>
    <col min="8449" max="8699" style="1" width="9.140625"/>
    <col customWidth="1" min="8700" max="8700" style="1" width="67"/>
    <col customWidth="1" min="8701" max="8701" style="1" width="29.7109375"/>
    <col customWidth="1" min="8702" max="8702" style="1" width="20.7109375"/>
    <col customWidth="1" hidden="1" min="8703" max="8704" style="1" width="0"/>
    <col min="8705" max="8955" style="1" width="9.140625"/>
    <col customWidth="1" min="8956" max="8956" style="1" width="67"/>
    <col customWidth="1" min="8957" max="8957" style="1" width="29.7109375"/>
    <col customWidth="1" min="8958" max="8958" style="1" width="20.7109375"/>
    <col customWidth="1" hidden="1" min="8959" max="8960" style="1" width="0"/>
    <col min="8961" max="9211" style="1" width="9.140625"/>
    <col customWidth="1" min="9212" max="9212" style="1" width="67"/>
    <col customWidth="1" min="9213" max="9213" style="1" width="29.7109375"/>
    <col customWidth="1" min="9214" max="9214" style="1" width="20.7109375"/>
    <col customWidth="1" hidden="1" min="9215" max="9216" style="1" width="0"/>
    <col min="9217" max="9467" style="1" width="9.140625"/>
    <col customWidth="1" min="9468" max="9468" style="1" width="67"/>
    <col customWidth="1" min="9469" max="9469" style="1" width="29.7109375"/>
    <col customWidth="1" min="9470" max="9470" style="1" width="20.7109375"/>
    <col customWidth="1" hidden="1" min="9471" max="9472" style="1" width="0"/>
    <col min="9473" max="9723" style="1" width="9.140625"/>
    <col customWidth="1" min="9724" max="9724" style="1" width="67"/>
    <col customWidth="1" min="9725" max="9725" style="1" width="29.7109375"/>
    <col customWidth="1" min="9726" max="9726" style="1" width="20.7109375"/>
    <col customWidth="1" hidden="1" min="9727" max="9728" style="1" width="0"/>
    <col min="9729" max="9979" style="1" width="9.140625"/>
    <col customWidth="1" min="9980" max="9980" style="1" width="67"/>
    <col customWidth="1" min="9981" max="9981" style="1" width="29.7109375"/>
    <col customWidth="1" min="9982" max="9982" style="1" width="20.7109375"/>
    <col customWidth="1" hidden="1" min="9983" max="9984" style="1" width="0"/>
    <col min="9985" max="10235" style="1" width="9.140625"/>
    <col customWidth="1" min="10236" max="10236" style="1" width="67"/>
    <col customWidth="1" min="10237" max="10237" style="1" width="29.7109375"/>
    <col customWidth="1" min="10238" max="10238" style="1" width="20.7109375"/>
    <col customWidth="1" hidden="1" min="10239" max="10240" style="1" width="0"/>
    <col min="10241" max="10491" style="1" width="9.140625"/>
    <col customWidth="1" min="10492" max="10492" style="1" width="67"/>
    <col customWidth="1" min="10493" max="10493" style="1" width="29.7109375"/>
    <col customWidth="1" min="10494" max="10494" style="1" width="20.7109375"/>
    <col customWidth="1" hidden="1" min="10495" max="10496" style="1" width="0"/>
    <col min="10497" max="10747" style="1" width="9.140625"/>
    <col customWidth="1" min="10748" max="10748" style="1" width="67"/>
    <col customWidth="1" min="10749" max="10749" style="1" width="29.7109375"/>
    <col customWidth="1" min="10750" max="10750" style="1" width="20.7109375"/>
    <col customWidth="1" hidden="1" min="10751" max="10752" style="1" width="0"/>
    <col min="10753" max="11003" style="1" width="9.140625"/>
    <col customWidth="1" min="11004" max="11004" style="1" width="67"/>
    <col customWidth="1" min="11005" max="11005" style="1" width="29.7109375"/>
    <col customWidth="1" min="11006" max="11006" style="1" width="20.7109375"/>
    <col customWidth="1" hidden="1" min="11007" max="11008" style="1" width="0"/>
    <col min="11009" max="11259" style="1" width="9.140625"/>
    <col customWidth="1" min="11260" max="11260" style="1" width="67"/>
    <col customWidth="1" min="11261" max="11261" style="1" width="29.7109375"/>
    <col customWidth="1" min="11262" max="11262" style="1" width="20.7109375"/>
    <col customWidth="1" hidden="1" min="11263" max="11264" style="1" width="0"/>
    <col min="11265" max="11515" style="1" width="9.140625"/>
    <col customWidth="1" min="11516" max="11516" style="1" width="67"/>
    <col customWidth="1" min="11517" max="11517" style="1" width="29.7109375"/>
    <col customWidth="1" min="11518" max="11518" style="1" width="20.7109375"/>
    <col customWidth="1" hidden="1" min="11519" max="11520" style="1" width="0"/>
    <col min="11521" max="11771" style="1" width="9.140625"/>
    <col customWidth="1" min="11772" max="11772" style="1" width="67"/>
    <col customWidth="1" min="11773" max="11773" style="1" width="29.7109375"/>
    <col customWidth="1" min="11774" max="11774" style="1" width="20.7109375"/>
    <col customWidth="1" hidden="1" min="11775" max="11776" style="1" width="0"/>
    <col min="11777" max="12027" style="1" width="9.140625"/>
    <col customWidth="1" min="12028" max="12028" style="1" width="67"/>
    <col customWidth="1" min="12029" max="12029" style="1" width="29.7109375"/>
    <col customWidth="1" min="12030" max="12030" style="1" width="20.7109375"/>
    <col customWidth="1" hidden="1" min="12031" max="12032" style="1" width="0"/>
    <col min="12033" max="12283" style="1" width="9.140625"/>
    <col customWidth="1" min="12284" max="12284" style="1" width="67"/>
    <col customWidth="1" min="12285" max="12285" style="1" width="29.7109375"/>
    <col customWidth="1" min="12286" max="12286" style="1" width="20.7109375"/>
    <col customWidth="1" hidden="1" min="12287" max="12288" style="1" width="0"/>
    <col min="12289" max="12539" style="1" width="9.140625"/>
    <col customWidth="1" min="12540" max="12540" style="1" width="67"/>
    <col customWidth="1" min="12541" max="12541" style="1" width="29.7109375"/>
    <col customWidth="1" min="12542" max="12542" style="1" width="20.7109375"/>
    <col customWidth="1" hidden="1" min="12543" max="12544" style="1" width="0"/>
    <col min="12545" max="12795" style="1" width="9.140625"/>
    <col customWidth="1" min="12796" max="12796" style="1" width="67"/>
    <col customWidth="1" min="12797" max="12797" style="1" width="29.7109375"/>
    <col customWidth="1" min="12798" max="12798" style="1" width="20.7109375"/>
    <col customWidth="1" hidden="1" min="12799" max="12800" style="1" width="0"/>
    <col min="12801" max="13051" style="1" width="9.140625"/>
    <col customWidth="1" min="13052" max="13052" style="1" width="67"/>
    <col customWidth="1" min="13053" max="13053" style="1" width="29.7109375"/>
    <col customWidth="1" min="13054" max="13054" style="1" width="20.7109375"/>
    <col customWidth="1" hidden="1" min="13055" max="13056" style="1" width="0"/>
    <col min="13057" max="13307" style="1" width="9.140625"/>
    <col customWidth="1" min="13308" max="13308" style="1" width="67"/>
    <col customWidth="1" min="13309" max="13309" style="1" width="29.7109375"/>
    <col customWidth="1" min="13310" max="13310" style="1" width="20.7109375"/>
    <col customWidth="1" hidden="1" min="13311" max="13312" style="1" width="0"/>
    <col min="13313" max="13563" style="1" width="9.140625"/>
    <col customWidth="1" min="13564" max="13564" style="1" width="67"/>
    <col customWidth="1" min="13565" max="13565" style="1" width="29.7109375"/>
    <col customWidth="1" min="13566" max="13566" style="1" width="20.7109375"/>
    <col customWidth="1" hidden="1" min="13567" max="13568" style="1" width="0"/>
    <col min="13569" max="13819" style="1" width="9.140625"/>
    <col customWidth="1" min="13820" max="13820" style="1" width="67"/>
    <col customWidth="1" min="13821" max="13821" style="1" width="29.7109375"/>
    <col customWidth="1" min="13822" max="13822" style="1" width="20.7109375"/>
    <col customWidth="1" hidden="1" min="13823" max="13824" style="1" width="0"/>
    <col min="13825" max="14075" style="1" width="9.140625"/>
    <col customWidth="1" min="14076" max="14076" style="1" width="67"/>
    <col customWidth="1" min="14077" max="14077" style="1" width="29.7109375"/>
    <col customWidth="1" min="14078" max="14078" style="1" width="20.7109375"/>
    <col customWidth="1" hidden="1" min="14079" max="14080" style="1" width="0"/>
    <col min="14081" max="14331" style="1" width="9.140625"/>
    <col customWidth="1" min="14332" max="14332" style="1" width="67"/>
    <col customWidth="1" min="14333" max="14333" style="1" width="29.7109375"/>
    <col customWidth="1" min="14334" max="14334" style="1" width="20.7109375"/>
    <col customWidth="1" hidden="1" min="14335" max="14336" style="1" width="0"/>
    <col min="14337" max="14587" style="1" width="9.140625"/>
    <col customWidth="1" min="14588" max="14588" style="1" width="67"/>
    <col customWidth="1" min="14589" max="14589" style="1" width="29.7109375"/>
    <col customWidth="1" min="14590" max="14590" style="1" width="20.7109375"/>
    <col customWidth="1" hidden="1" min="14591" max="14592" style="1" width="0"/>
    <col min="14593" max="14843" style="1" width="9.140625"/>
    <col customWidth="1" min="14844" max="14844" style="1" width="67"/>
    <col customWidth="1" min="14845" max="14845" style="1" width="29.7109375"/>
    <col customWidth="1" min="14846" max="14846" style="1" width="20.7109375"/>
    <col customWidth="1" hidden="1" min="14847" max="14848" style="1" width="0"/>
    <col min="14849" max="15099" style="1" width="9.140625"/>
    <col customWidth="1" min="15100" max="15100" style="1" width="67"/>
    <col customWidth="1" min="15101" max="15101" style="1" width="29.7109375"/>
    <col customWidth="1" min="15102" max="15102" style="1" width="20.7109375"/>
    <col customWidth="1" hidden="1" min="15103" max="15104" style="1" width="0"/>
    <col min="15105" max="15355" style="1" width="9.140625"/>
    <col customWidth="1" min="15356" max="15356" style="1" width="67"/>
    <col customWidth="1" min="15357" max="15357" style="1" width="29.7109375"/>
    <col customWidth="1" min="15358" max="15358" style="1" width="20.7109375"/>
    <col customWidth="1" hidden="1" min="15359" max="15360" style="1" width="0"/>
    <col min="15361" max="15611" style="1" width="9.140625"/>
    <col customWidth="1" min="15612" max="15612" style="1" width="67"/>
    <col customWidth="1" min="15613" max="15613" style="1" width="29.7109375"/>
    <col customWidth="1" min="15614" max="15614" style="1" width="20.7109375"/>
    <col customWidth="1" hidden="1" min="15615" max="15616" style="1" width="0"/>
    <col min="15617" max="15867" style="1" width="9.140625"/>
    <col customWidth="1" min="15868" max="15868" style="1" width="67"/>
    <col customWidth="1" min="15869" max="15869" style="1" width="29.7109375"/>
    <col customWidth="1" min="15870" max="15870" style="1" width="20.7109375"/>
    <col customWidth="1" hidden="1" min="15871" max="15872" style="1" width="0"/>
    <col min="15873" max="16123" style="1" width="9.140625"/>
    <col customWidth="1" min="16124" max="16124" style="1" width="67"/>
    <col customWidth="1" min="16125" max="16125" style="1" width="29.7109375"/>
    <col customWidth="1" min="16126" max="16126" style="1" width="20.7109375"/>
    <col customWidth="1" hidden="1" min="16127" max="16128" style="1" width="0"/>
    <col min="16129" max="16384" style="1" width="9.140625"/>
  </cols>
  <sheetData>
    <row r="1" s="2" customFormat="1" ht="15.75">
      <c r="E1" s="24"/>
      <c r="G1" s="24"/>
      <c r="I1" s="24"/>
      <c r="K1" s="24"/>
      <c r="M1" s="24"/>
      <c r="O1" s="24"/>
      <c r="P1" s="3" t="s">
        <v>115</v>
      </c>
    </row>
    <row r="2" s="2" customFormat="1" ht="15.75">
      <c r="E2" s="24"/>
      <c r="G2" s="24"/>
      <c r="I2" s="24"/>
      <c r="K2" s="24"/>
      <c r="M2" s="24"/>
      <c r="O2" s="24"/>
      <c r="P2" s="3" t="s">
        <v>1</v>
      </c>
    </row>
    <row r="3">
      <c r="P3" s="4" t="s">
        <v>2</v>
      </c>
    </row>
    <row r="4" s="2" customFormat="1" ht="15.75">
      <c r="E4" s="24"/>
      <c r="G4" s="24"/>
      <c r="I4" s="24"/>
      <c r="K4" s="24"/>
      <c r="M4" s="24"/>
      <c r="O4" s="24"/>
      <c r="P4" s="3" t="s">
        <v>3</v>
      </c>
    </row>
    <row r="6" ht="15" customHeight="1">
      <c r="A6" s="5" t="s">
        <v>116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54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8.75" customHeight="1">
      <c r="A8" s="7" t="s">
        <v>5</v>
      </c>
      <c r="B8" s="8" t="s">
        <v>6</v>
      </c>
      <c r="C8" s="9" t="s">
        <v>117</v>
      </c>
      <c r="D8" s="25" t="s">
        <v>118</v>
      </c>
      <c r="E8" s="9"/>
      <c r="F8" s="25" t="s">
        <v>119</v>
      </c>
      <c r="G8" s="9"/>
      <c r="H8" s="25" t="s">
        <v>120</v>
      </c>
      <c r="I8" s="9"/>
      <c r="J8" s="25" t="s">
        <v>121</v>
      </c>
      <c r="K8" s="9"/>
      <c r="L8" s="25" t="s">
        <v>122</v>
      </c>
      <c r="M8" s="9"/>
      <c r="N8" s="25" t="s">
        <v>123</v>
      </c>
      <c r="O8" s="9" t="s">
        <v>124</v>
      </c>
      <c r="P8" s="9" t="s">
        <v>125</v>
      </c>
      <c r="Q8" s="9" t="s">
        <v>126</v>
      </c>
    </row>
    <row r="9">
      <c r="A9" s="7"/>
      <c r="B9" s="8"/>
      <c r="C9" s="9"/>
      <c r="D9" s="26"/>
      <c r="E9" s="9"/>
      <c r="F9" s="26"/>
      <c r="G9" s="9"/>
      <c r="H9" s="26"/>
      <c r="I9" s="9"/>
      <c r="J9" s="26"/>
      <c r="K9" s="9"/>
      <c r="L9" s="26"/>
      <c r="M9" s="9"/>
      <c r="N9" s="26"/>
      <c r="O9" s="9"/>
      <c r="P9" s="9"/>
      <c r="Q9" s="9"/>
    </row>
    <row r="10" s="10" customFormat="1">
      <c r="A10" s="7">
        <v>1</v>
      </c>
      <c r="B10" s="8">
        <v>2</v>
      </c>
      <c r="C10" s="9" t="s">
        <v>8</v>
      </c>
      <c r="D10" s="27"/>
      <c r="E10" s="9" t="s">
        <v>8</v>
      </c>
      <c r="F10" s="27"/>
      <c r="G10" s="9" t="s">
        <v>8</v>
      </c>
      <c r="H10" s="27"/>
      <c r="I10" s="9" t="s">
        <v>8</v>
      </c>
      <c r="J10" s="27"/>
      <c r="K10" s="9" t="s">
        <v>8</v>
      </c>
      <c r="L10" s="27">
        <v>4</v>
      </c>
      <c r="M10" s="9" t="s">
        <v>127</v>
      </c>
      <c r="N10" s="27">
        <v>4</v>
      </c>
      <c r="O10" s="9" t="s">
        <v>127</v>
      </c>
      <c r="P10" s="9" t="s">
        <v>8</v>
      </c>
      <c r="Q10" s="9" t="s">
        <v>128</v>
      </c>
    </row>
    <row r="11" ht="28.5">
      <c r="A11" s="11" t="s">
        <v>9</v>
      </c>
      <c r="B11" s="12" t="s">
        <v>10</v>
      </c>
      <c r="C11" s="28">
        <f>SUM(C12+C17+C22)</f>
        <v>97965</v>
      </c>
      <c r="D11" s="28">
        <f>SUM(D12+D17+D22)</f>
        <v>0</v>
      </c>
      <c r="E11" s="29">
        <f t="shared" ref="E11:E62" si="4">SUM(C11+D11)</f>
        <v>97965</v>
      </c>
      <c r="F11" s="28">
        <f>SUM(F12+F17+F22)</f>
        <v>0</v>
      </c>
      <c r="G11" s="29">
        <f t="shared" ref="G11:G62" si="5">SUM(E11:F11)</f>
        <v>97965</v>
      </c>
      <c r="H11" s="28">
        <f t="shared" ref="H11:J11" si="6">SUM(H12+H17+H22)</f>
        <v>0</v>
      </c>
      <c r="I11" s="29">
        <f t="shared" ref="I11:I62" si="7">SUM(G11:H11)</f>
        <v>97965</v>
      </c>
      <c r="J11" s="28">
        <f t="shared" si="6"/>
        <v>0</v>
      </c>
      <c r="K11" s="29">
        <f t="shared" ref="K11:K62" si="8">SUM(I11:J11)</f>
        <v>97965</v>
      </c>
      <c r="L11" s="28">
        <f t="shared" ref="L11:N11" si="9">SUM(L12+L17+L22)</f>
        <v>0</v>
      </c>
      <c r="M11" s="29">
        <f t="shared" ref="M11:M62" si="10">SUM(K11:L11)</f>
        <v>97965</v>
      </c>
      <c r="N11" s="28">
        <f t="shared" si="9"/>
        <v>0</v>
      </c>
      <c r="O11" s="29">
        <f t="shared" ref="O11:O62" si="11">SUM(M11:N11)</f>
        <v>97965</v>
      </c>
      <c r="P11" s="13">
        <f>SUM(P12+P17+P22)</f>
        <v>263825.5</v>
      </c>
      <c r="Q11" s="13">
        <f>SUM(Q12+Q17+Q22)</f>
        <v>281600.09999999998</v>
      </c>
    </row>
    <row r="12" ht="42.75" hidden="1">
      <c r="A12" s="11" t="s">
        <v>11</v>
      </c>
      <c r="B12" s="12" t="s">
        <v>12</v>
      </c>
      <c r="C12" s="28">
        <f>C14</f>
        <v>0</v>
      </c>
      <c r="D12" s="28">
        <f t="shared" ref="D12:D14" si="12">D14</f>
        <v>0</v>
      </c>
      <c r="E12" s="29">
        <f t="shared" si="4"/>
        <v>0</v>
      </c>
      <c r="F12" s="28">
        <f t="shared" ref="F12:F14" si="13">F14</f>
        <v>0</v>
      </c>
      <c r="G12" s="29">
        <f t="shared" si="5"/>
        <v>0</v>
      </c>
      <c r="H12" s="28">
        <f t="shared" ref="H12:J14" si="14">H14</f>
        <v>0</v>
      </c>
      <c r="I12" s="29">
        <f t="shared" si="7"/>
        <v>0</v>
      </c>
      <c r="J12" s="28">
        <f t="shared" si="14"/>
        <v>0</v>
      </c>
      <c r="K12" s="29">
        <f t="shared" si="8"/>
        <v>0</v>
      </c>
      <c r="L12" s="28">
        <f t="shared" ref="L12:N14" si="15">L14</f>
        <v>0</v>
      </c>
      <c r="M12" s="29">
        <f t="shared" si="10"/>
        <v>0</v>
      </c>
      <c r="N12" s="28">
        <f t="shared" si="15"/>
        <v>0</v>
      </c>
      <c r="O12" s="29">
        <f t="shared" si="11"/>
        <v>0</v>
      </c>
      <c r="P12" s="13">
        <f>P14</f>
        <v>0</v>
      </c>
      <c r="Q12" s="13">
        <f>Q14</f>
        <v>0</v>
      </c>
    </row>
    <row r="13" ht="45" hidden="1">
      <c r="A13" s="14" t="s">
        <v>13</v>
      </c>
      <c r="B13" s="15" t="s">
        <v>14</v>
      </c>
      <c r="C13" s="30" t="s">
        <v>15</v>
      </c>
      <c r="D13" s="31"/>
      <c r="E13" s="29">
        <f t="shared" si="4"/>
        <v>0</v>
      </c>
      <c r="F13" s="31"/>
      <c r="G13" s="29">
        <f t="shared" si="5"/>
        <v>0</v>
      </c>
      <c r="H13" s="31"/>
      <c r="I13" s="29">
        <f t="shared" si="7"/>
        <v>0</v>
      </c>
      <c r="J13" s="31"/>
      <c r="K13" s="29">
        <f t="shared" si="8"/>
        <v>0</v>
      </c>
      <c r="L13" s="32"/>
      <c r="M13" s="29">
        <f t="shared" si="10"/>
        <v>0</v>
      </c>
      <c r="N13" s="32"/>
      <c r="O13" s="29">
        <f t="shared" si="11"/>
        <v>0</v>
      </c>
      <c r="P13" s="15" t="s">
        <v>15</v>
      </c>
      <c r="Q13" s="15" t="s">
        <v>15</v>
      </c>
    </row>
    <row r="14" ht="45" hidden="1">
      <c r="A14" s="14" t="s">
        <v>16</v>
      </c>
      <c r="B14" s="15" t="s">
        <v>17</v>
      </c>
      <c r="C14" s="29">
        <f>C16</f>
        <v>0</v>
      </c>
      <c r="D14" s="29">
        <f t="shared" si="12"/>
        <v>0</v>
      </c>
      <c r="E14" s="29">
        <f t="shared" si="4"/>
        <v>0</v>
      </c>
      <c r="F14" s="29">
        <f t="shared" si="13"/>
        <v>0</v>
      </c>
      <c r="G14" s="29">
        <f t="shared" si="5"/>
        <v>0</v>
      </c>
      <c r="H14" s="29">
        <f t="shared" si="14"/>
        <v>0</v>
      </c>
      <c r="I14" s="29">
        <f t="shared" si="7"/>
        <v>0</v>
      </c>
      <c r="J14" s="29">
        <f t="shared" si="14"/>
        <v>0</v>
      </c>
      <c r="K14" s="29">
        <f t="shared" si="8"/>
        <v>0</v>
      </c>
      <c r="L14" s="29">
        <f t="shared" si="15"/>
        <v>0</v>
      </c>
      <c r="M14" s="29">
        <f t="shared" si="10"/>
        <v>0</v>
      </c>
      <c r="N14" s="29">
        <f t="shared" si="15"/>
        <v>0</v>
      </c>
      <c r="O14" s="29">
        <f t="shared" si="11"/>
        <v>0</v>
      </c>
      <c r="P14" s="16">
        <f>P16</f>
        <v>0</v>
      </c>
      <c r="Q14" s="16">
        <f>Q16</f>
        <v>0</v>
      </c>
    </row>
    <row r="15" ht="45" hidden="1">
      <c r="A15" s="14" t="s">
        <v>18</v>
      </c>
      <c r="B15" s="15" t="s">
        <v>19</v>
      </c>
      <c r="C15" s="33">
        <f>SUM(C16)</f>
        <v>0</v>
      </c>
      <c r="D15" s="31"/>
      <c r="E15" s="29">
        <f t="shared" si="4"/>
        <v>0</v>
      </c>
      <c r="F15" s="31"/>
      <c r="G15" s="29">
        <f t="shared" si="5"/>
        <v>0</v>
      </c>
      <c r="H15" s="31"/>
      <c r="I15" s="29">
        <f t="shared" si="7"/>
        <v>0</v>
      </c>
      <c r="J15" s="31"/>
      <c r="K15" s="29">
        <f t="shared" si="8"/>
        <v>0</v>
      </c>
      <c r="L15" s="32"/>
      <c r="M15" s="29">
        <f t="shared" si="10"/>
        <v>0</v>
      </c>
      <c r="N15" s="32"/>
      <c r="O15" s="29">
        <f t="shared" si="11"/>
        <v>0</v>
      </c>
      <c r="P15" s="16">
        <f>SUM(P16)</f>
        <v>0</v>
      </c>
      <c r="Q15" s="16">
        <f>SUM(Q16)</f>
        <v>0</v>
      </c>
    </row>
    <row r="16" ht="45" hidden="1">
      <c r="A16" s="14" t="s">
        <v>20</v>
      </c>
      <c r="B16" s="15" t="s">
        <v>21</v>
      </c>
      <c r="C16" s="33">
        <v>0</v>
      </c>
      <c r="D16" s="33">
        <v>0</v>
      </c>
      <c r="E16" s="29">
        <f t="shared" si="4"/>
        <v>0</v>
      </c>
      <c r="F16" s="33">
        <v>0</v>
      </c>
      <c r="G16" s="29">
        <f t="shared" si="5"/>
        <v>0</v>
      </c>
      <c r="H16" s="33">
        <v>0</v>
      </c>
      <c r="I16" s="29">
        <f t="shared" si="7"/>
        <v>0</v>
      </c>
      <c r="J16" s="33">
        <v>0</v>
      </c>
      <c r="K16" s="29">
        <f t="shared" si="8"/>
        <v>0</v>
      </c>
      <c r="L16" s="33">
        <v>0</v>
      </c>
      <c r="M16" s="29">
        <f t="shared" si="10"/>
        <v>0</v>
      </c>
      <c r="N16" s="33">
        <v>0</v>
      </c>
      <c r="O16" s="29">
        <f t="shared" si="11"/>
        <v>0</v>
      </c>
      <c r="P16" s="16">
        <v>0</v>
      </c>
      <c r="Q16" s="16">
        <v>0</v>
      </c>
    </row>
    <row r="17" ht="28.5">
      <c r="A17" s="11" t="s">
        <v>22</v>
      </c>
      <c r="B17" s="12" t="s">
        <v>23</v>
      </c>
      <c r="C17" s="28">
        <f>SUM(C18+C20)</f>
        <v>97965</v>
      </c>
      <c r="D17" s="28">
        <f>SUM(D18+D20)</f>
        <v>0</v>
      </c>
      <c r="E17" s="29">
        <f t="shared" si="4"/>
        <v>97965</v>
      </c>
      <c r="F17" s="28">
        <f>SUM(F18+F20)</f>
        <v>0</v>
      </c>
      <c r="G17" s="29">
        <f t="shared" si="5"/>
        <v>97965</v>
      </c>
      <c r="H17" s="28">
        <f t="shared" ref="H17:J17" si="16">SUM(H18+H20)</f>
        <v>0</v>
      </c>
      <c r="I17" s="29">
        <f t="shared" si="7"/>
        <v>97965</v>
      </c>
      <c r="J17" s="28">
        <f t="shared" si="16"/>
        <v>0</v>
      </c>
      <c r="K17" s="29">
        <f t="shared" si="8"/>
        <v>97965</v>
      </c>
      <c r="L17" s="28">
        <f t="shared" ref="L17:N17" si="17">SUM(L18+L20)</f>
        <v>0</v>
      </c>
      <c r="M17" s="29">
        <f t="shared" si="10"/>
        <v>97965</v>
      </c>
      <c r="N17" s="28">
        <f t="shared" si="17"/>
        <v>0</v>
      </c>
      <c r="O17" s="29">
        <f t="shared" si="11"/>
        <v>97965</v>
      </c>
      <c r="P17" s="13">
        <f>SUM(P18+P20)</f>
        <v>403826</v>
      </c>
      <c r="Q17" s="13">
        <f>SUM(Q18+Q20)</f>
        <v>348265.69999999995</v>
      </c>
    </row>
    <row r="18" ht="30" hidden="1">
      <c r="A18" s="14" t="s">
        <v>24</v>
      </c>
      <c r="B18" s="15" t="s">
        <v>25</v>
      </c>
      <c r="C18" s="33">
        <f>SUM(C19)</f>
        <v>193716.5</v>
      </c>
      <c r="D18" s="33">
        <f t="shared" ref="D18:N20" si="18">SUM(D19)</f>
        <v>0</v>
      </c>
      <c r="E18" s="29">
        <f t="shared" si="4"/>
        <v>193716.5</v>
      </c>
      <c r="F18" s="33">
        <f t="shared" si="18"/>
        <v>0</v>
      </c>
      <c r="G18" s="29">
        <f t="shared" si="5"/>
        <v>193716.5</v>
      </c>
      <c r="H18" s="33">
        <f t="shared" si="18"/>
        <v>0</v>
      </c>
      <c r="I18" s="29">
        <f t="shared" si="7"/>
        <v>193716.5</v>
      </c>
      <c r="J18" s="33">
        <f t="shared" si="18"/>
        <v>0</v>
      </c>
      <c r="K18" s="29">
        <f t="shared" si="8"/>
        <v>193716.5</v>
      </c>
      <c r="L18" s="33">
        <f t="shared" si="18"/>
        <v>0</v>
      </c>
      <c r="M18" s="29">
        <f t="shared" si="10"/>
        <v>193716.5</v>
      </c>
      <c r="N18" s="33">
        <f t="shared" si="18"/>
        <v>0</v>
      </c>
      <c r="O18" s="29">
        <f t="shared" si="11"/>
        <v>193716.5</v>
      </c>
      <c r="P18" s="16">
        <f>SUM(P19)</f>
        <v>698164.70000000054</v>
      </c>
      <c r="Q18" s="16">
        <f>SUM(Q19)</f>
        <v>612091.19999999995</v>
      </c>
    </row>
    <row r="19" ht="28.5">
      <c r="A19" s="14" t="s">
        <v>26</v>
      </c>
      <c r="B19" s="15" t="s">
        <v>27</v>
      </c>
      <c r="C19" s="33">
        <v>193716.5</v>
      </c>
      <c r="D19" s="31"/>
      <c r="E19" s="29">
        <f t="shared" si="4"/>
        <v>193716.5</v>
      </c>
      <c r="F19" s="31"/>
      <c r="G19" s="29">
        <f t="shared" si="5"/>
        <v>193716.5</v>
      </c>
      <c r="H19" s="34"/>
      <c r="I19" s="29">
        <f t="shared" si="7"/>
        <v>193716.5</v>
      </c>
      <c r="J19" s="34"/>
      <c r="K19" s="29">
        <f t="shared" si="8"/>
        <v>193716.5</v>
      </c>
      <c r="L19" s="32"/>
      <c r="M19" s="29">
        <f t="shared" si="10"/>
        <v>193716.5</v>
      </c>
      <c r="N19" s="32"/>
      <c r="O19" s="29">
        <f t="shared" si="11"/>
        <v>193716.5</v>
      </c>
      <c r="P19" s="16">
        <f>263825.5-P26-P21</f>
        <v>698164.70000000054</v>
      </c>
      <c r="Q19" s="16">
        <f>281600.1-Q21-Q26</f>
        <v>612091.19999999995</v>
      </c>
    </row>
    <row r="20" ht="30" hidden="1">
      <c r="A20" s="14" t="s">
        <v>28</v>
      </c>
      <c r="B20" s="15" t="s">
        <v>29</v>
      </c>
      <c r="C20" s="33">
        <f>SUM(C21)</f>
        <v>-95751.5</v>
      </c>
      <c r="D20" s="33">
        <f t="shared" si="18"/>
        <v>0</v>
      </c>
      <c r="E20" s="29">
        <f t="shared" si="4"/>
        <v>-95751.5</v>
      </c>
      <c r="F20" s="33">
        <f t="shared" si="18"/>
        <v>0</v>
      </c>
      <c r="G20" s="29">
        <f t="shared" si="5"/>
        <v>-95751.5</v>
      </c>
      <c r="H20" s="33">
        <f t="shared" si="18"/>
        <v>0</v>
      </c>
      <c r="I20" s="29">
        <f t="shared" si="7"/>
        <v>-95751.5</v>
      </c>
      <c r="J20" s="33">
        <f t="shared" si="18"/>
        <v>0</v>
      </c>
      <c r="K20" s="29">
        <f t="shared" si="8"/>
        <v>-95751.5</v>
      </c>
      <c r="L20" s="33">
        <f t="shared" si="18"/>
        <v>0</v>
      </c>
      <c r="M20" s="29">
        <f t="shared" si="10"/>
        <v>-95751.5</v>
      </c>
      <c r="N20" s="33">
        <f t="shared" si="18"/>
        <v>0</v>
      </c>
      <c r="O20" s="29">
        <f t="shared" si="11"/>
        <v>-95751.5</v>
      </c>
      <c r="P20" s="16">
        <f>SUM(P21)</f>
        <v>-294338.70000000054</v>
      </c>
      <c r="Q20" s="16">
        <f>SUM(Q21)</f>
        <v>-263825.5</v>
      </c>
    </row>
    <row r="21" ht="28.5">
      <c r="A21" s="14" t="s">
        <v>30</v>
      </c>
      <c r="B21" s="15" t="s">
        <v>31</v>
      </c>
      <c r="C21" s="33">
        <v>-95751.5</v>
      </c>
      <c r="D21" s="31"/>
      <c r="E21" s="29">
        <f t="shared" si="4"/>
        <v>-95751.5</v>
      </c>
      <c r="F21" s="31"/>
      <c r="G21" s="29">
        <f t="shared" si="5"/>
        <v>-95751.5</v>
      </c>
      <c r="H21" s="34"/>
      <c r="I21" s="29">
        <f t="shared" si="7"/>
        <v>-95751.5</v>
      </c>
      <c r="J21" s="34"/>
      <c r="K21" s="29">
        <f t="shared" si="8"/>
        <v>-95751.5</v>
      </c>
      <c r="L21" s="32"/>
      <c r="M21" s="29">
        <f t="shared" si="10"/>
        <v>-95751.5</v>
      </c>
      <c r="N21" s="32"/>
      <c r="O21" s="29">
        <f t="shared" si="11"/>
        <v>-95751.5</v>
      </c>
      <c r="P21" s="16">
        <f>-пр5!C11</f>
        <v>-294338.70000000054</v>
      </c>
      <c r="Q21" s="16">
        <f>-P11</f>
        <v>-263825.5</v>
      </c>
    </row>
    <row r="22" s="17" customFormat="1" ht="28.5">
      <c r="A22" s="18" t="s">
        <v>32</v>
      </c>
      <c r="B22" s="19" t="s">
        <v>33</v>
      </c>
      <c r="C22" s="35">
        <f>C23+C25</f>
        <v>0</v>
      </c>
      <c r="D22" s="35">
        <f>D23+D25</f>
        <v>0</v>
      </c>
      <c r="E22" s="29">
        <f t="shared" si="4"/>
        <v>0</v>
      </c>
      <c r="F22" s="35">
        <f>F23+F25</f>
        <v>0</v>
      </c>
      <c r="G22" s="29">
        <f t="shared" si="5"/>
        <v>0</v>
      </c>
      <c r="H22" s="35">
        <f t="shared" ref="H22:J22" si="19">H23+H25</f>
        <v>0</v>
      </c>
      <c r="I22" s="29">
        <f t="shared" si="7"/>
        <v>0</v>
      </c>
      <c r="J22" s="35">
        <f t="shared" si="19"/>
        <v>0</v>
      </c>
      <c r="K22" s="29">
        <f t="shared" si="8"/>
        <v>0</v>
      </c>
      <c r="L22" s="35">
        <f t="shared" ref="L22:N22" si="20">L23+L25</f>
        <v>0</v>
      </c>
      <c r="M22" s="29">
        <f t="shared" si="10"/>
        <v>0</v>
      </c>
      <c r="N22" s="35">
        <f t="shared" si="20"/>
        <v>0</v>
      </c>
      <c r="O22" s="29">
        <f t="shared" si="11"/>
        <v>0</v>
      </c>
      <c r="P22" s="13">
        <f>P23+P25</f>
        <v>-140000.5</v>
      </c>
      <c r="Q22" s="13">
        <f>Q23+Q25</f>
        <v>-66665.600000000006</v>
      </c>
    </row>
    <row r="23" s="17" customFormat="1" ht="30" hidden="1">
      <c r="A23" s="20" t="s">
        <v>34</v>
      </c>
      <c r="B23" s="21" t="s">
        <v>35</v>
      </c>
      <c r="C23" s="36">
        <f>C24</f>
        <v>0</v>
      </c>
      <c r="D23" s="36">
        <f t="shared" ref="D23:N23" si="21">D24</f>
        <v>0</v>
      </c>
      <c r="E23" s="29">
        <f t="shared" si="4"/>
        <v>0</v>
      </c>
      <c r="F23" s="36">
        <f t="shared" si="21"/>
        <v>0</v>
      </c>
      <c r="G23" s="29">
        <f t="shared" si="5"/>
        <v>0</v>
      </c>
      <c r="H23" s="36">
        <f t="shared" si="21"/>
        <v>0</v>
      </c>
      <c r="I23" s="29">
        <f t="shared" si="7"/>
        <v>0</v>
      </c>
      <c r="J23" s="36">
        <f t="shared" si="21"/>
        <v>0</v>
      </c>
      <c r="K23" s="29">
        <f t="shared" si="8"/>
        <v>0</v>
      </c>
      <c r="L23" s="36">
        <f t="shared" si="21"/>
        <v>0</v>
      </c>
      <c r="M23" s="29">
        <f t="shared" si="10"/>
        <v>0</v>
      </c>
      <c r="N23" s="36">
        <f t="shared" si="21"/>
        <v>0</v>
      </c>
      <c r="O23" s="29">
        <f t="shared" si="11"/>
        <v>0</v>
      </c>
      <c r="P23" s="16">
        <f>P24</f>
        <v>0</v>
      </c>
      <c r="Q23" s="16">
        <f>Q24</f>
        <v>0</v>
      </c>
    </row>
    <row r="24" s="17" customFormat="1" ht="28.5">
      <c r="A24" s="20" t="s">
        <v>36</v>
      </c>
      <c r="B24" s="21" t="s">
        <v>37</v>
      </c>
      <c r="C24" s="36"/>
      <c r="D24" s="37"/>
      <c r="E24" s="29">
        <f t="shared" si="4"/>
        <v>0</v>
      </c>
      <c r="F24" s="37"/>
      <c r="G24" s="29">
        <f t="shared" si="5"/>
        <v>0</v>
      </c>
      <c r="H24" s="37"/>
      <c r="I24" s="29">
        <f t="shared" si="7"/>
        <v>0</v>
      </c>
      <c r="J24" s="37"/>
      <c r="K24" s="29">
        <f t="shared" si="8"/>
        <v>0</v>
      </c>
      <c r="L24" s="38"/>
      <c r="M24" s="29">
        <f t="shared" si="10"/>
        <v>0</v>
      </c>
      <c r="N24" s="38"/>
      <c r="O24" s="29">
        <f t="shared" si="11"/>
        <v>0</v>
      </c>
      <c r="P24" s="16">
        <v>0</v>
      </c>
      <c r="Q24" s="16">
        <v>0</v>
      </c>
    </row>
    <row r="25" s="17" customFormat="1" ht="45" hidden="1">
      <c r="A25" s="20" t="s">
        <v>38</v>
      </c>
      <c r="B25" s="21" t="s">
        <v>39</v>
      </c>
      <c r="C25" s="36">
        <f>SUM(C26)</f>
        <v>0</v>
      </c>
      <c r="D25" s="36">
        <f t="shared" ref="D25:N25" si="22">SUM(D26)</f>
        <v>0</v>
      </c>
      <c r="E25" s="29">
        <f t="shared" si="4"/>
        <v>0</v>
      </c>
      <c r="F25" s="36">
        <f t="shared" si="22"/>
        <v>0</v>
      </c>
      <c r="G25" s="29">
        <f t="shared" si="5"/>
        <v>0</v>
      </c>
      <c r="H25" s="36">
        <f t="shared" si="22"/>
        <v>0</v>
      </c>
      <c r="I25" s="29">
        <f t="shared" si="7"/>
        <v>0</v>
      </c>
      <c r="J25" s="36">
        <f t="shared" si="22"/>
        <v>0</v>
      </c>
      <c r="K25" s="29">
        <f t="shared" si="8"/>
        <v>0</v>
      </c>
      <c r="L25" s="36">
        <f t="shared" si="22"/>
        <v>0</v>
      </c>
      <c r="M25" s="29">
        <f t="shared" si="10"/>
        <v>0</v>
      </c>
      <c r="N25" s="36">
        <f t="shared" si="22"/>
        <v>0</v>
      </c>
      <c r="O25" s="29">
        <f t="shared" si="11"/>
        <v>0</v>
      </c>
      <c r="P25" s="16">
        <f>SUM(P26)</f>
        <v>-140000.5</v>
      </c>
      <c r="Q25" s="16">
        <f>SUM(Q26)</f>
        <v>-66665.600000000006</v>
      </c>
    </row>
    <row r="26" s="17" customFormat="1" ht="42.75">
      <c r="A26" s="20" t="s">
        <v>40</v>
      </c>
      <c r="B26" s="21" t="s">
        <v>41</v>
      </c>
      <c r="C26" s="36"/>
      <c r="D26" s="39"/>
      <c r="E26" s="29">
        <f t="shared" si="4"/>
        <v>0</v>
      </c>
      <c r="F26" s="39"/>
      <c r="G26" s="29">
        <f t="shared" si="5"/>
        <v>0</v>
      </c>
      <c r="H26" s="39"/>
      <c r="I26" s="29">
        <f t="shared" si="7"/>
        <v>0</v>
      </c>
      <c r="J26" s="39"/>
      <c r="K26" s="29">
        <f t="shared" si="8"/>
        <v>0</v>
      </c>
      <c r="L26" s="38"/>
      <c r="M26" s="29">
        <f t="shared" si="10"/>
        <v>0</v>
      </c>
      <c r="N26" s="38"/>
      <c r="O26" s="29">
        <f t="shared" si="11"/>
        <v>0</v>
      </c>
      <c r="P26" s="16">
        <v>-140000.5</v>
      </c>
      <c r="Q26" s="16">
        <v>-66665.600000000006</v>
      </c>
    </row>
    <row r="27" s="17" customFormat="1" ht="28.5" hidden="1" customHeight="1">
      <c r="A27" s="18" t="s">
        <v>42</v>
      </c>
      <c r="B27" s="19" t="s">
        <v>43</v>
      </c>
      <c r="C27" s="35">
        <f>C28+C31+C34</f>
        <v>0</v>
      </c>
      <c r="D27" s="39"/>
      <c r="E27" s="29">
        <f t="shared" si="4"/>
        <v>0</v>
      </c>
      <c r="F27" s="39"/>
      <c r="G27" s="29">
        <f t="shared" si="5"/>
        <v>0</v>
      </c>
      <c r="H27" s="39"/>
      <c r="I27" s="29">
        <f t="shared" si="7"/>
        <v>0</v>
      </c>
      <c r="J27" s="39"/>
      <c r="K27" s="29">
        <f t="shared" si="8"/>
        <v>0</v>
      </c>
      <c r="L27" s="38"/>
      <c r="M27" s="29">
        <f t="shared" si="10"/>
        <v>0</v>
      </c>
      <c r="N27" s="38"/>
      <c r="O27" s="29">
        <f t="shared" si="11"/>
        <v>0</v>
      </c>
      <c r="P27" s="13">
        <f>P28+P31+P34</f>
        <v>0</v>
      </c>
      <c r="Q27" s="13">
        <f>Q28+Q31+Q34</f>
        <v>0</v>
      </c>
    </row>
    <row r="28" s="17" customFormat="1" ht="30" hidden="1" customHeight="1">
      <c r="A28" s="20" t="s">
        <v>44</v>
      </c>
      <c r="B28" s="21" t="s">
        <v>45</v>
      </c>
      <c r="C28" s="36">
        <f t="shared" ref="C28:C32" si="23">C29</f>
        <v>0</v>
      </c>
      <c r="D28" s="39"/>
      <c r="E28" s="29">
        <f t="shared" si="4"/>
        <v>0</v>
      </c>
      <c r="F28" s="39"/>
      <c r="G28" s="29">
        <f t="shared" si="5"/>
        <v>0</v>
      </c>
      <c r="H28" s="39"/>
      <c r="I28" s="29">
        <f t="shared" si="7"/>
        <v>0</v>
      </c>
      <c r="J28" s="39"/>
      <c r="K28" s="29">
        <f t="shared" si="8"/>
        <v>0</v>
      </c>
      <c r="L28" s="38"/>
      <c r="M28" s="29">
        <f t="shared" si="10"/>
        <v>0</v>
      </c>
      <c r="N28" s="38"/>
      <c r="O28" s="29">
        <f t="shared" si="11"/>
        <v>0</v>
      </c>
      <c r="P28" s="16">
        <f t="shared" ref="P28:Q32" si="24">P29</f>
        <v>0</v>
      </c>
      <c r="Q28" s="16">
        <f t="shared" si="24"/>
        <v>0</v>
      </c>
    </row>
    <row r="29" s="17" customFormat="1" ht="30" hidden="1" customHeight="1">
      <c r="A29" s="20" t="s">
        <v>46</v>
      </c>
      <c r="B29" s="21" t="s">
        <v>47</v>
      </c>
      <c r="C29" s="36">
        <f t="shared" si="23"/>
        <v>0</v>
      </c>
      <c r="D29" s="39"/>
      <c r="E29" s="29">
        <f t="shared" si="4"/>
        <v>0</v>
      </c>
      <c r="F29" s="39"/>
      <c r="G29" s="29">
        <f t="shared" si="5"/>
        <v>0</v>
      </c>
      <c r="H29" s="39"/>
      <c r="I29" s="29">
        <f t="shared" si="7"/>
        <v>0</v>
      </c>
      <c r="J29" s="39"/>
      <c r="K29" s="29">
        <f t="shared" si="8"/>
        <v>0</v>
      </c>
      <c r="L29" s="38"/>
      <c r="M29" s="29">
        <f t="shared" si="10"/>
        <v>0</v>
      </c>
      <c r="N29" s="38"/>
      <c r="O29" s="29">
        <f t="shared" si="11"/>
        <v>0</v>
      </c>
      <c r="P29" s="16">
        <f t="shared" si="24"/>
        <v>0</v>
      </c>
      <c r="Q29" s="16">
        <f t="shared" si="24"/>
        <v>0</v>
      </c>
    </row>
    <row r="30" s="17" customFormat="1" ht="45" hidden="1" customHeight="1">
      <c r="A30" s="20" t="s">
        <v>48</v>
      </c>
      <c r="B30" s="21" t="s">
        <v>49</v>
      </c>
      <c r="C30" s="36">
        <v>0</v>
      </c>
      <c r="D30" s="39"/>
      <c r="E30" s="29">
        <f t="shared" si="4"/>
        <v>0</v>
      </c>
      <c r="F30" s="39"/>
      <c r="G30" s="29">
        <f t="shared" si="5"/>
        <v>0</v>
      </c>
      <c r="H30" s="39"/>
      <c r="I30" s="29">
        <f t="shared" si="7"/>
        <v>0</v>
      </c>
      <c r="J30" s="39"/>
      <c r="K30" s="29">
        <f t="shared" si="8"/>
        <v>0</v>
      </c>
      <c r="L30" s="38"/>
      <c r="M30" s="29">
        <f t="shared" si="10"/>
        <v>0</v>
      </c>
      <c r="N30" s="38"/>
      <c r="O30" s="29">
        <f t="shared" si="11"/>
        <v>0</v>
      </c>
      <c r="P30" s="16">
        <v>0</v>
      </c>
      <c r="Q30" s="16">
        <v>0</v>
      </c>
    </row>
    <row r="31" s="17" customFormat="1" ht="30" hidden="1" customHeight="1">
      <c r="A31" s="20" t="s">
        <v>50</v>
      </c>
      <c r="B31" s="21" t="s">
        <v>51</v>
      </c>
      <c r="C31" s="36">
        <f t="shared" si="23"/>
        <v>0</v>
      </c>
      <c r="D31" s="39"/>
      <c r="E31" s="29">
        <f t="shared" si="4"/>
        <v>0</v>
      </c>
      <c r="F31" s="39"/>
      <c r="G31" s="29">
        <f t="shared" si="5"/>
        <v>0</v>
      </c>
      <c r="H31" s="39"/>
      <c r="I31" s="29">
        <f t="shared" si="7"/>
        <v>0</v>
      </c>
      <c r="J31" s="39"/>
      <c r="K31" s="29">
        <f t="shared" si="8"/>
        <v>0</v>
      </c>
      <c r="L31" s="38"/>
      <c r="M31" s="29">
        <f t="shared" si="10"/>
        <v>0</v>
      </c>
      <c r="N31" s="38"/>
      <c r="O31" s="29">
        <f t="shared" si="11"/>
        <v>0</v>
      </c>
      <c r="P31" s="16">
        <f t="shared" si="24"/>
        <v>0</v>
      </c>
      <c r="Q31" s="16">
        <f t="shared" si="24"/>
        <v>0</v>
      </c>
    </row>
    <row r="32" s="17" customFormat="1" ht="75" hidden="1" customHeight="1">
      <c r="A32" s="20" t="s">
        <v>52</v>
      </c>
      <c r="B32" s="21" t="s">
        <v>53</v>
      </c>
      <c r="C32" s="36">
        <f t="shared" si="23"/>
        <v>0</v>
      </c>
      <c r="D32" s="39"/>
      <c r="E32" s="29">
        <f t="shared" si="4"/>
        <v>0</v>
      </c>
      <c r="F32" s="39"/>
      <c r="G32" s="29">
        <f t="shared" si="5"/>
        <v>0</v>
      </c>
      <c r="H32" s="39"/>
      <c r="I32" s="29">
        <f t="shared" si="7"/>
        <v>0</v>
      </c>
      <c r="J32" s="39"/>
      <c r="K32" s="29">
        <f t="shared" si="8"/>
        <v>0</v>
      </c>
      <c r="L32" s="38"/>
      <c r="M32" s="29">
        <f t="shared" si="10"/>
        <v>0</v>
      </c>
      <c r="N32" s="38"/>
      <c r="O32" s="29">
        <f t="shared" si="11"/>
        <v>0</v>
      </c>
      <c r="P32" s="16">
        <f t="shared" si="24"/>
        <v>0</v>
      </c>
      <c r="Q32" s="16">
        <f t="shared" si="24"/>
        <v>0</v>
      </c>
    </row>
    <row r="33" s="17" customFormat="1" ht="90" hidden="1" customHeight="1">
      <c r="A33" s="20" t="s">
        <v>54</v>
      </c>
      <c r="B33" s="21" t="s">
        <v>55</v>
      </c>
      <c r="C33" s="36">
        <v>0</v>
      </c>
      <c r="D33" s="39"/>
      <c r="E33" s="29">
        <f t="shared" si="4"/>
        <v>0</v>
      </c>
      <c r="F33" s="39"/>
      <c r="G33" s="29">
        <f t="shared" si="5"/>
        <v>0</v>
      </c>
      <c r="H33" s="39"/>
      <c r="I33" s="29">
        <f t="shared" si="7"/>
        <v>0</v>
      </c>
      <c r="J33" s="39"/>
      <c r="K33" s="29">
        <f t="shared" si="8"/>
        <v>0</v>
      </c>
      <c r="L33" s="38"/>
      <c r="M33" s="29">
        <f t="shared" si="10"/>
        <v>0</v>
      </c>
      <c r="N33" s="38"/>
      <c r="O33" s="29">
        <f t="shared" si="11"/>
        <v>0</v>
      </c>
      <c r="P33" s="16">
        <v>0</v>
      </c>
      <c r="Q33" s="16">
        <v>0</v>
      </c>
    </row>
    <row r="34" s="17" customFormat="1" ht="30" hidden="1" customHeight="1">
      <c r="A34" s="20" t="s">
        <v>56</v>
      </c>
      <c r="B34" s="21" t="s">
        <v>57</v>
      </c>
      <c r="C34" s="36">
        <f>C35+C40</f>
        <v>0</v>
      </c>
      <c r="D34" s="39"/>
      <c r="E34" s="29">
        <f t="shared" si="4"/>
        <v>0</v>
      </c>
      <c r="F34" s="39"/>
      <c r="G34" s="29">
        <f t="shared" si="5"/>
        <v>0</v>
      </c>
      <c r="H34" s="39"/>
      <c r="I34" s="29">
        <f t="shared" si="7"/>
        <v>0</v>
      </c>
      <c r="J34" s="39"/>
      <c r="K34" s="29">
        <f t="shared" si="8"/>
        <v>0</v>
      </c>
      <c r="L34" s="38"/>
      <c r="M34" s="29">
        <f t="shared" si="10"/>
        <v>0</v>
      </c>
      <c r="N34" s="38"/>
      <c r="O34" s="29">
        <f t="shared" si="11"/>
        <v>0</v>
      </c>
      <c r="P34" s="16">
        <f>P35+P40</f>
        <v>0</v>
      </c>
      <c r="Q34" s="16">
        <f>Q35+Q40</f>
        <v>0</v>
      </c>
    </row>
    <row r="35" s="17" customFormat="1" ht="30" hidden="1" customHeight="1">
      <c r="A35" s="20" t="s">
        <v>58</v>
      </c>
      <c r="B35" s="21" t="s">
        <v>59</v>
      </c>
      <c r="C35" s="36">
        <f>C36+C38</f>
        <v>0</v>
      </c>
      <c r="D35" s="39"/>
      <c r="E35" s="29">
        <f t="shared" si="4"/>
        <v>0</v>
      </c>
      <c r="F35" s="39"/>
      <c r="G35" s="29">
        <f t="shared" si="5"/>
        <v>0</v>
      </c>
      <c r="H35" s="39"/>
      <c r="I35" s="29">
        <f t="shared" si="7"/>
        <v>0</v>
      </c>
      <c r="J35" s="39"/>
      <c r="K35" s="29">
        <f t="shared" si="8"/>
        <v>0</v>
      </c>
      <c r="L35" s="38"/>
      <c r="M35" s="29">
        <f t="shared" si="10"/>
        <v>0</v>
      </c>
      <c r="N35" s="38"/>
      <c r="O35" s="29">
        <f t="shared" si="11"/>
        <v>0</v>
      </c>
      <c r="P35" s="16">
        <f>P36+P38</f>
        <v>0</v>
      </c>
      <c r="Q35" s="16">
        <f>Q36+Q38</f>
        <v>0</v>
      </c>
    </row>
    <row r="36" s="17" customFormat="1" ht="30" hidden="1" customHeight="1">
      <c r="A36" s="20" t="s">
        <v>60</v>
      </c>
      <c r="B36" s="21" t="s">
        <v>61</v>
      </c>
      <c r="C36" s="36">
        <f>C37</f>
        <v>0</v>
      </c>
      <c r="D36" s="39"/>
      <c r="E36" s="29">
        <f t="shared" si="4"/>
        <v>0</v>
      </c>
      <c r="F36" s="39"/>
      <c r="G36" s="29">
        <f t="shared" si="5"/>
        <v>0</v>
      </c>
      <c r="H36" s="39"/>
      <c r="I36" s="29">
        <f t="shared" si="7"/>
        <v>0</v>
      </c>
      <c r="J36" s="39"/>
      <c r="K36" s="29">
        <f t="shared" si="8"/>
        <v>0</v>
      </c>
      <c r="L36" s="38"/>
      <c r="M36" s="29">
        <f t="shared" si="10"/>
        <v>0</v>
      </c>
      <c r="N36" s="38"/>
      <c r="O36" s="29">
        <f t="shared" si="11"/>
        <v>0</v>
      </c>
      <c r="P36" s="16">
        <f>P37</f>
        <v>0</v>
      </c>
      <c r="Q36" s="16">
        <f>Q37</f>
        <v>0</v>
      </c>
    </row>
    <row r="37" s="17" customFormat="1" ht="30" hidden="1" customHeight="1">
      <c r="A37" s="20" t="s">
        <v>62</v>
      </c>
      <c r="B37" s="21" t="s">
        <v>63</v>
      </c>
      <c r="C37" s="36">
        <v>0</v>
      </c>
      <c r="D37" s="39"/>
      <c r="E37" s="29">
        <f t="shared" si="4"/>
        <v>0</v>
      </c>
      <c r="F37" s="39"/>
      <c r="G37" s="29">
        <f t="shared" si="5"/>
        <v>0</v>
      </c>
      <c r="H37" s="39"/>
      <c r="I37" s="29">
        <f t="shared" si="7"/>
        <v>0</v>
      </c>
      <c r="J37" s="39"/>
      <c r="K37" s="29">
        <f t="shared" si="8"/>
        <v>0</v>
      </c>
      <c r="L37" s="38"/>
      <c r="M37" s="29">
        <f t="shared" si="10"/>
        <v>0</v>
      </c>
      <c r="N37" s="38"/>
      <c r="O37" s="29">
        <f t="shared" si="11"/>
        <v>0</v>
      </c>
      <c r="P37" s="16">
        <v>0</v>
      </c>
      <c r="Q37" s="16">
        <v>0</v>
      </c>
    </row>
    <row r="38" s="17" customFormat="1" ht="45" hidden="1" customHeight="1">
      <c r="A38" s="20" t="s">
        <v>64</v>
      </c>
      <c r="B38" s="21" t="s">
        <v>65</v>
      </c>
      <c r="C38" s="36">
        <f>C39</f>
        <v>0</v>
      </c>
      <c r="D38" s="39"/>
      <c r="E38" s="29">
        <f t="shared" si="4"/>
        <v>0</v>
      </c>
      <c r="F38" s="39"/>
      <c r="G38" s="29">
        <f t="shared" si="5"/>
        <v>0</v>
      </c>
      <c r="H38" s="39"/>
      <c r="I38" s="29">
        <f t="shared" si="7"/>
        <v>0</v>
      </c>
      <c r="J38" s="39"/>
      <c r="K38" s="29">
        <f t="shared" si="8"/>
        <v>0</v>
      </c>
      <c r="L38" s="38"/>
      <c r="M38" s="29">
        <f t="shared" si="10"/>
        <v>0</v>
      </c>
      <c r="N38" s="38"/>
      <c r="O38" s="29">
        <f t="shared" si="11"/>
        <v>0</v>
      </c>
      <c r="P38" s="16">
        <f>P39</f>
        <v>0</v>
      </c>
      <c r="Q38" s="16">
        <f>Q39</f>
        <v>0</v>
      </c>
    </row>
    <row r="39" s="17" customFormat="1" ht="45" hidden="1" customHeight="1">
      <c r="A39" s="20" t="s">
        <v>66</v>
      </c>
      <c r="B39" s="21" t="s">
        <v>67</v>
      </c>
      <c r="C39" s="36">
        <v>0</v>
      </c>
      <c r="D39" s="39"/>
      <c r="E39" s="29">
        <f t="shared" si="4"/>
        <v>0</v>
      </c>
      <c r="F39" s="39"/>
      <c r="G39" s="29">
        <f t="shared" si="5"/>
        <v>0</v>
      </c>
      <c r="H39" s="39"/>
      <c r="I39" s="29">
        <f t="shared" si="7"/>
        <v>0</v>
      </c>
      <c r="J39" s="39"/>
      <c r="K39" s="29">
        <f t="shared" si="8"/>
        <v>0</v>
      </c>
      <c r="L39" s="38"/>
      <c r="M39" s="29">
        <f t="shared" si="10"/>
        <v>0</v>
      </c>
      <c r="N39" s="38"/>
      <c r="O39" s="29">
        <f t="shared" si="11"/>
        <v>0</v>
      </c>
      <c r="P39" s="16">
        <v>0</v>
      </c>
      <c r="Q39" s="16">
        <v>0</v>
      </c>
    </row>
    <row r="40" s="17" customFormat="1" ht="30" hidden="1" customHeight="1">
      <c r="A40" s="20" t="s">
        <v>68</v>
      </c>
      <c r="B40" s="21" t="s">
        <v>69</v>
      </c>
      <c r="C40" s="36">
        <f t="shared" ref="C40:C41" si="25">C41</f>
        <v>0</v>
      </c>
      <c r="D40" s="39"/>
      <c r="E40" s="29">
        <f t="shared" si="4"/>
        <v>0</v>
      </c>
      <c r="F40" s="39"/>
      <c r="G40" s="29">
        <f t="shared" si="5"/>
        <v>0</v>
      </c>
      <c r="H40" s="39"/>
      <c r="I40" s="29">
        <f t="shared" si="7"/>
        <v>0</v>
      </c>
      <c r="J40" s="39"/>
      <c r="K40" s="29">
        <f t="shared" si="8"/>
        <v>0</v>
      </c>
      <c r="L40" s="38"/>
      <c r="M40" s="29">
        <f t="shared" si="10"/>
        <v>0</v>
      </c>
      <c r="N40" s="38"/>
      <c r="O40" s="29">
        <f t="shared" si="11"/>
        <v>0</v>
      </c>
      <c r="P40" s="16">
        <f t="shared" ref="P40:Q41" si="26">P41</f>
        <v>0</v>
      </c>
      <c r="Q40" s="16">
        <f t="shared" si="26"/>
        <v>0</v>
      </c>
    </row>
    <row r="41" s="17" customFormat="1" ht="30" hidden="1" customHeight="1">
      <c r="A41" s="20" t="s">
        <v>70</v>
      </c>
      <c r="B41" s="21" t="s">
        <v>71</v>
      </c>
      <c r="C41" s="36">
        <f t="shared" si="25"/>
        <v>0</v>
      </c>
      <c r="D41" s="39"/>
      <c r="E41" s="29">
        <f t="shared" si="4"/>
        <v>0</v>
      </c>
      <c r="F41" s="39"/>
      <c r="G41" s="29">
        <f t="shared" si="5"/>
        <v>0</v>
      </c>
      <c r="H41" s="39"/>
      <c r="I41" s="29">
        <f t="shared" si="7"/>
        <v>0</v>
      </c>
      <c r="J41" s="39"/>
      <c r="K41" s="29">
        <f t="shared" si="8"/>
        <v>0</v>
      </c>
      <c r="L41" s="38"/>
      <c r="M41" s="29">
        <f t="shared" si="10"/>
        <v>0</v>
      </c>
      <c r="N41" s="38"/>
      <c r="O41" s="29">
        <f t="shared" si="11"/>
        <v>0</v>
      </c>
      <c r="P41" s="16">
        <f t="shared" si="26"/>
        <v>0</v>
      </c>
      <c r="Q41" s="16">
        <f t="shared" si="26"/>
        <v>0</v>
      </c>
    </row>
    <row r="42" s="17" customFormat="1" ht="45" hidden="1" customHeight="1">
      <c r="A42" s="20" t="s">
        <v>72</v>
      </c>
      <c r="B42" s="21" t="s">
        <v>73</v>
      </c>
      <c r="C42" s="36">
        <v>0</v>
      </c>
      <c r="D42" s="39"/>
      <c r="E42" s="29">
        <f t="shared" si="4"/>
        <v>0</v>
      </c>
      <c r="F42" s="39"/>
      <c r="G42" s="29">
        <f t="shared" si="5"/>
        <v>0</v>
      </c>
      <c r="H42" s="39"/>
      <c r="I42" s="29">
        <f t="shared" si="7"/>
        <v>0</v>
      </c>
      <c r="J42" s="39"/>
      <c r="K42" s="29">
        <f t="shared" si="8"/>
        <v>0</v>
      </c>
      <c r="L42" s="38"/>
      <c r="M42" s="29">
        <f t="shared" si="10"/>
        <v>0</v>
      </c>
      <c r="N42" s="38"/>
      <c r="O42" s="29">
        <f t="shared" si="11"/>
        <v>0</v>
      </c>
      <c r="P42" s="16">
        <v>0</v>
      </c>
      <c r="Q42" s="16">
        <v>0</v>
      </c>
    </row>
    <row r="43" s="17" customFormat="1" ht="15" hidden="1" customHeight="1">
      <c r="A43" s="20" t="s">
        <v>74</v>
      </c>
      <c r="B43" s="21" t="s">
        <v>75</v>
      </c>
      <c r="C43" s="36">
        <v>0</v>
      </c>
      <c r="D43" s="39"/>
      <c r="E43" s="29">
        <f t="shared" si="4"/>
        <v>0</v>
      </c>
      <c r="F43" s="39"/>
      <c r="G43" s="29">
        <f t="shared" si="5"/>
        <v>0</v>
      </c>
      <c r="H43" s="39"/>
      <c r="I43" s="29">
        <f t="shared" si="7"/>
        <v>0</v>
      </c>
      <c r="J43" s="39"/>
      <c r="K43" s="29">
        <f t="shared" si="8"/>
        <v>0</v>
      </c>
      <c r="L43" s="38"/>
      <c r="M43" s="29">
        <f t="shared" si="10"/>
        <v>0</v>
      </c>
      <c r="N43" s="38"/>
      <c r="O43" s="29">
        <f t="shared" si="11"/>
        <v>0</v>
      </c>
      <c r="P43" s="16">
        <v>0</v>
      </c>
      <c r="Q43" s="16">
        <v>0</v>
      </c>
    </row>
    <row r="44" s="17" customFormat="1" ht="30" hidden="1" customHeight="1">
      <c r="A44" s="20" t="s">
        <v>76</v>
      </c>
      <c r="B44" s="21" t="s">
        <v>77</v>
      </c>
      <c r="C44" s="36">
        <v>0</v>
      </c>
      <c r="D44" s="39"/>
      <c r="E44" s="29">
        <f t="shared" si="4"/>
        <v>0</v>
      </c>
      <c r="F44" s="39"/>
      <c r="G44" s="29">
        <f t="shared" si="5"/>
        <v>0</v>
      </c>
      <c r="H44" s="39"/>
      <c r="I44" s="29">
        <f t="shared" si="7"/>
        <v>0</v>
      </c>
      <c r="J44" s="39"/>
      <c r="K44" s="29">
        <f t="shared" si="8"/>
        <v>0</v>
      </c>
      <c r="L44" s="38"/>
      <c r="M44" s="29">
        <f t="shared" si="10"/>
        <v>0</v>
      </c>
      <c r="N44" s="38"/>
      <c r="O44" s="29">
        <f t="shared" si="11"/>
        <v>0</v>
      </c>
      <c r="P44" s="16">
        <v>0</v>
      </c>
      <c r="Q44" s="16">
        <v>0</v>
      </c>
    </row>
    <row r="45" s="17" customFormat="1" ht="30" hidden="1" customHeight="1">
      <c r="A45" s="20" t="s">
        <v>78</v>
      </c>
      <c r="B45" s="21" t="s">
        <v>79</v>
      </c>
      <c r="C45" s="36">
        <v>0</v>
      </c>
      <c r="D45" s="39"/>
      <c r="E45" s="29">
        <f t="shared" si="4"/>
        <v>0</v>
      </c>
      <c r="F45" s="39"/>
      <c r="G45" s="29">
        <f t="shared" si="5"/>
        <v>0</v>
      </c>
      <c r="H45" s="39"/>
      <c r="I45" s="29">
        <f t="shared" si="7"/>
        <v>0</v>
      </c>
      <c r="J45" s="39"/>
      <c r="K45" s="29">
        <f t="shared" si="8"/>
        <v>0</v>
      </c>
      <c r="L45" s="38"/>
      <c r="M45" s="29">
        <f t="shared" si="10"/>
        <v>0</v>
      </c>
      <c r="N45" s="38"/>
      <c r="O45" s="29">
        <f t="shared" si="11"/>
        <v>0</v>
      </c>
      <c r="P45" s="16">
        <v>0</v>
      </c>
      <c r="Q45" s="16">
        <v>0</v>
      </c>
    </row>
    <row r="46" s="17" customFormat="1" ht="28.5">
      <c r="A46" s="18" t="s">
        <v>80</v>
      </c>
      <c r="B46" s="19" t="s">
        <v>81</v>
      </c>
      <c r="C46" s="35">
        <f>SUM(C47+C54)</f>
        <v>0</v>
      </c>
      <c r="D46" s="35">
        <f>SUM(D47+D54)</f>
        <v>0</v>
      </c>
      <c r="E46" s="29">
        <f t="shared" si="4"/>
        <v>0</v>
      </c>
      <c r="F46" s="35">
        <f>SUM(F47+F54)</f>
        <v>0</v>
      </c>
      <c r="G46" s="29">
        <f t="shared" si="5"/>
        <v>0</v>
      </c>
      <c r="H46" s="35">
        <f t="shared" ref="H46:J46" si="27">SUM(H47+H54)</f>
        <v>0</v>
      </c>
      <c r="I46" s="29">
        <f t="shared" si="7"/>
        <v>0</v>
      </c>
      <c r="J46" s="35">
        <f t="shared" si="27"/>
        <v>0</v>
      </c>
      <c r="K46" s="29">
        <f t="shared" si="8"/>
        <v>0</v>
      </c>
      <c r="L46" s="35">
        <f t="shared" ref="L46:N46" si="28">SUM(L47+L54)</f>
        <v>0</v>
      </c>
      <c r="M46" s="29">
        <f t="shared" si="10"/>
        <v>0</v>
      </c>
      <c r="N46" s="35">
        <f t="shared" si="28"/>
        <v>0</v>
      </c>
      <c r="O46" s="29">
        <f t="shared" si="11"/>
        <v>0</v>
      </c>
      <c r="P46" s="13">
        <f>SUM(P47+P54)</f>
        <v>0</v>
      </c>
      <c r="Q46" s="13">
        <f>SUM(Q47+Q54)</f>
        <v>0</v>
      </c>
    </row>
    <row r="47" s="17" customFormat="1" hidden="1">
      <c r="A47" s="20" t="s">
        <v>82</v>
      </c>
      <c r="B47" s="21" t="s">
        <v>83</v>
      </c>
      <c r="C47" s="36">
        <f>C51+C48</f>
        <v>-3379739.2000000002</v>
      </c>
      <c r="D47" s="36">
        <f>D51+D48</f>
        <v>0</v>
      </c>
      <c r="E47" s="29">
        <f t="shared" si="4"/>
        <v>-3379739.2000000002</v>
      </c>
      <c r="F47" s="36">
        <f>F51+F48</f>
        <v>0</v>
      </c>
      <c r="G47" s="29">
        <f t="shared" si="5"/>
        <v>-3379739.2000000002</v>
      </c>
      <c r="H47" s="36">
        <f t="shared" ref="H47:J47" si="29">H51+H48</f>
        <v>0</v>
      </c>
      <c r="I47" s="29">
        <f t="shared" si="7"/>
        <v>-3379739.2000000002</v>
      </c>
      <c r="J47" s="36">
        <f t="shared" si="29"/>
        <v>0</v>
      </c>
      <c r="K47" s="29">
        <f t="shared" si="8"/>
        <v>-3379739.2000000002</v>
      </c>
      <c r="L47" s="36">
        <f t="shared" ref="L47:N47" si="30">L51+L48</f>
        <v>0</v>
      </c>
      <c r="M47" s="29">
        <f t="shared" si="10"/>
        <v>-3379739.2000000002</v>
      </c>
      <c r="N47" s="36">
        <f t="shared" si="30"/>
        <v>0</v>
      </c>
      <c r="O47" s="29">
        <f t="shared" si="11"/>
        <v>-3379739.2000000002</v>
      </c>
      <c r="P47" s="16">
        <f>P51+P48</f>
        <v>-7440101.5</v>
      </c>
      <c r="Q47" s="16">
        <f>Q51+Q48</f>
        <v>-7462103.2999999998</v>
      </c>
    </row>
    <row r="48" s="17" customFormat="1" hidden="1">
      <c r="A48" s="20" t="s">
        <v>84</v>
      </c>
      <c r="B48" s="21" t="s">
        <v>85</v>
      </c>
      <c r="C48" s="36">
        <f t="shared" ref="C48:C52" si="31">C49</f>
        <v>0</v>
      </c>
      <c r="D48" s="36">
        <f t="shared" ref="D48:N52" si="32">D49</f>
        <v>0</v>
      </c>
      <c r="E48" s="29">
        <f t="shared" si="4"/>
        <v>0</v>
      </c>
      <c r="F48" s="36">
        <f t="shared" si="32"/>
        <v>0</v>
      </c>
      <c r="G48" s="29">
        <f t="shared" si="5"/>
        <v>0</v>
      </c>
      <c r="H48" s="36">
        <f t="shared" si="32"/>
        <v>0</v>
      </c>
      <c r="I48" s="29">
        <f t="shared" si="7"/>
        <v>0</v>
      </c>
      <c r="J48" s="36">
        <f t="shared" si="32"/>
        <v>0</v>
      </c>
      <c r="K48" s="29">
        <f t="shared" si="8"/>
        <v>0</v>
      </c>
      <c r="L48" s="36">
        <f t="shared" si="32"/>
        <v>0</v>
      </c>
      <c r="M48" s="29">
        <f t="shared" si="10"/>
        <v>0</v>
      </c>
      <c r="N48" s="36">
        <f t="shared" si="32"/>
        <v>0</v>
      </c>
      <c r="O48" s="29">
        <f t="shared" si="11"/>
        <v>0</v>
      </c>
      <c r="P48" s="16">
        <f t="shared" ref="P48:Q52" si="33">P49</f>
        <v>0</v>
      </c>
      <c r="Q48" s="16">
        <f t="shared" si="33"/>
        <v>0</v>
      </c>
    </row>
    <row r="49" s="17" customFormat="1" ht="30" hidden="1">
      <c r="A49" s="20" t="s">
        <v>86</v>
      </c>
      <c r="B49" s="21" t="s">
        <v>87</v>
      </c>
      <c r="C49" s="36">
        <f t="shared" si="31"/>
        <v>0</v>
      </c>
      <c r="D49" s="36">
        <f t="shared" si="32"/>
        <v>0</v>
      </c>
      <c r="E49" s="29">
        <f t="shared" si="4"/>
        <v>0</v>
      </c>
      <c r="F49" s="36">
        <f t="shared" si="32"/>
        <v>0</v>
      </c>
      <c r="G49" s="29">
        <f t="shared" si="5"/>
        <v>0</v>
      </c>
      <c r="H49" s="36">
        <f t="shared" si="32"/>
        <v>0</v>
      </c>
      <c r="I49" s="29">
        <f t="shared" si="7"/>
        <v>0</v>
      </c>
      <c r="J49" s="36">
        <f t="shared" si="32"/>
        <v>0</v>
      </c>
      <c r="K49" s="29">
        <f t="shared" si="8"/>
        <v>0</v>
      </c>
      <c r="L49" s="36">
        <f t="shared" si="32"/>
        <v>0</v>
      </c>
      <c r="M49" s="29">
        <f t="shared" si="10"/>
        <v>0</v>
      </c>
      <c r="N49" s="36">
        <f t="shared" si="32"/>
        <v>0</v>
      </c>
      <c r="O49" s="29">
        <f t="shared" si="11"/>
        <v>0</v>
      </c>
      <c r="P49" s="16">
        <f t="shared" si="33"/>
        <v>0</v>
      </c>
      <c r="Q49" s="16">
        <f t="shared" si="33"/>
        <v>0</v>
      </c>
    </row>
    <row r="50" s="17" customFormat="1" ht="30" hidden="1">
      <c r="A50" s="20" t="s">
        <v>88</v>
      </c>
      <c r="B50" s="21" t="s">
        <v>89</v>
      </c>
      <c r="C50" s="36">
        <v>0</v>
      </c>
      <c r="D50" s="39"/>
      <c r="E50" s="29">
        <f t="shared" si="4"/>
        <v>0</v>
      </c>
      <c r="F50" s="39"/>
      <c r="G50" s="29">
        <f t="shared" si="5"/>
        <v>0</v>
      </c>
      <c r="H50" s="39"/>
      <c r="I50" s="29">
        <f t="shared" si="7"/>
        <v>0</v>
      </c>
      <c r="J50" s="39"/>
      <c r="K50" s="29">
        <f t="shared" si="8"/>
        <v>0</v>
      </c>
      <c r="L50" s="38"/>
      <c r="M50" s="29">
        <f t="shared" si="10"/>
        <v>0</v>
      </c>
      <c r="N50" s="38"/>
      <c r="O50" s="29">
        <f t="shared" si="11"/>
        <v>0</v>
      </c>
      <c r="P50" s="16">
        <v>0</v>
      </c>
      <c r="Q50" s="16">
        <v>0</v>
      </c>
    </row>
    <row r="51" s="17" customFormat="1" hidden="1">
      <c r="A51" s="20" t="s">
        <v>90</v>
      </c>
      <c r="B51" s="21" t="s">
        <v>91</v>
      </c>
      <c r="C51" s="36">
        <f t="shared" si="31"/>
        <v>-3379739.2000000002</v>
      </c>
      <c r="D51" s="40">
        <f t="shared" si="32"/>
        <v>0</v>
      </c>
      <c r="E51" s="29">
        <f t="shared" si="4"/>
        <v>-3379739.2000000002</v>
      </c>
      <c r="F51" s="40">
        <f t="shared" si="32"/>
        <v>0</v>
      </c>
      <c r="G51" s="29">
        <f t="shared" si="5"/>
        <v>-3379739.2000000002</v>
      </c>
      <c r="H51" s="40">
        <f t="shared" si="32"/>
        <v>0</v>
      </c>
      <c r="I51" s="29">
        <f t="shared" si="7"/>
        <v>-3379739.2000000002</v>
      </c>
      <c r="J51" s="40">
        <f t="shared" si="32"/>
        <v>0</v>
      </c>
      <c r="K51" s="29">
        <f t="shared" si="8"/>
        <v>-3379739.2000000002</v>
      </c>
      <c r="L51" s="36">
        <f t="shared" si="32"/>
        <v>0</v>
      </c>
      <c r="M51" s="29">
        <f t="shared" si="10"/>
        <v>-3379739.2000000002</v>
      </c>
      <c r="N51" s="36">
        <f t="shared" si="32"/>
        <v>0</v>
      </c>
      <c r="O51" s="29">
        <f t="shared" si="11"/>
        <v>-3379739.2000000002</v>
      </c>
      <c r="P51" s="16">
        <f t="shared" si="33"/>
        <v>-7440101.5</v>
      </c>
      <c r="Q51" s="16">
        <f t="shared" si="33"/>
        <v>-7462103.2999999998</v>
      </c>
    </row>
    <row r="52" s="17" customFormat="1" hidden="1">
      <c r="A52" s="20" t="s">
        <v>92</v>
      </c>
      <c r="B52" s="21" t="s">
        <v>93</v>
      </c>
      <c r="C52" s="36">
        <f t="shared" si="31"/>
        <v>-3379739.2000000002</v>
      </c>
      <c r="D52" s="40">
        <f t="shared" si="32"/>
        <v>0</v>
      </c>
      <c r="E52" s="29">
        <f t="shared" si="4"/>
        <v>-3379739.2000000002</v>
      </c>
      <c r="F52" s="40">
        <f t="shared" si="32"/>
        <v>0</v>
      </c>
      <c r="G52" s="29">
        <f t="shared" si="5"/>
        <v>-3379739.2000000002</v>
      </c>
      <c r="H52" s="40">
        <f t="shared" si="32"/>
        <v>0</v>
      </c>
      <c r="I52" s="29">
        <f t="shared" si="7"/>
        <v>-3379739.2000000002</v>
      </c>
      <c r="J52" s="40">
        <f t="shared" si="32"/>
        <v>0</v>
      </c>
      <c r="K52" s="29">
        <f t="shared" si="8"/>
        <v>-3379739.2000000002</v>
      </c>
      <c r="L52" s="36">
        <f t="shared" si="32"/>
        <v>0</v>
      </c>
      <c r="M52" s="29">
        <f t="shared" si="10"/>
        <v>-3379739.2000000002</v>
      </c>
      <c r="N52" s="36">
        <f t="shared" si="32"/>
        <v>0</v>
      </c>
      <c r="O52" s="29">
        <f t="shared" si="11"/>
        <v>-3379739.2000000002</v>
      </c>
      <c r="P52" s="16">
        <f t="shared" si="33"/>
        <v>-7440101.5</v>
      </c>
      <c r="Q52" s="16">
        <f t="shared" si="33"/>
        <v>-7462103.2999999998</v>
      </c>
    </row>
    <row r="53" s="17" customFormat="1" ht="28.5">
      <c r="A53" s="20" t="s">
        <v>94</v>
      </c>
      <c r="B53" s="21" t="s">
        <v>95</v>
      </c>
      <c r="C53" s="36">
        <v>-3379739.2000000002</v>
      </c>
      <c r="D53" s="37"/>
      <c r="E53" s="29">
        <f t="shared" si="4"/>
        <v>-3379739.2000000002</v>
      </c>
      <c r="F53" s="37"/>
      <c r="G53" s="29">
        <f t="shared" si="5"/>
        <v>-3379739.2000000002</v>
      </c>
      <c r="H53" s="37"/>
      <c r="I53" s="29">
        <f t="shared" si="7"/>
        <v>-3379739.2000000002</v>
      </c>
      <c r="J53" s="37"/>
      <c r="K53" s="29">
        <f t="shared" si="8"/>
        <v>-3379739.2000000002</v>
      </c>
      <c r="L53" s="38"/>
      <c r="M53" s="29">
        <f t="shared" si="10"/>
        <v>-3379739.2000000002</v>
      </c>
      <c r="N53" s="38"/>
      <c r="O53" s="29">
        <f t="shared" si="11"/>
        <v>-3379739.2000000002</v>
      </c>
      <c r="P53" s="16">
        <f>-6741936.8-P24-P19</f>
        <v>-7440101.5</v>
      </c>
      <c r="Q53" s="16">
        <f>-6850012.1-Q24-Q19</f>
        <v>-7462103.2999999998</v>
      </c>
    </row>
    <row r="54" s="17" customFormat="1" hidden="1">
      <c r="A54" s="20" t="s">
        <v>96</v>
      </c>
      <c r="B54" s="21" t="s">
        <v>97</v>
      </c>
      <c r="C54" s="36">
        <f>C55+C58</f>
        <v>3379739.2000000002</v>
      </c>
      <c r="D54" s="40">
        <f>SUM(D555+D58)</f>
        <v>0</v>
      </c>
      <c r="E54" s="29">
        <f t="shared" si="4"/>
        <v>3379739.2000000002</v>
      </c>
      <c r="F54" s="40">
        <f>SUM(F555+F58)</f>
        <v>0</v>
      </c>
      <c r="G54" s="29">
        <f t="shared" si="5"/>
        <v>3379739.2000000002</v>
      </c>
      <c r="H54" s="40">
        <f>SUM(H555+H58)</f>
        <v>0</v>
      </c>
      <c r="I54" s="29">
        <f t="shared" si="7"/>
        <v>3379739.2000000002</v>
      </c>
      <c r="J54" s="40">
        <f>SUM(J555+J58)</f>
        <v>0</v>
      </c>
      <c r="K54" s="29">
        <f t="shared" si="8"/>
        <v>3379739.2000000002</v>
      </c>
      <c r="L54" s="36">
        <f>SUM(L555+L58)</f>
        <v>0</v>
      </c>
      <c r="M54" s="29">
        <f t="shared" si="10"/>
        <v>3379739.2000000002</v>
      </c>
      <c r="N54" s="36">
        <f>SUM(N555+N58)</f>
        <v>0</v>
      </c>
      <c r="O54" s="29">
        <f t="shared" si="11"/>
        <v>3379739.2000000002</v>
      </c>
      <c r="P54" s="16">
        <f>P55+P58</f>
        <v>7440101.5</v>
      </c>
      <c r="Q54" s="16">
        <f>Q55+Q58</f>
        <v>7462103.2999999998</v>
      </c>
    </row>
    <row r="55" s="17" customFormat="1" hidden="1">
      <c r="A55" s="20" t="s">
        <v>98</v>
      </c>
      <c r="B55" s="21" t="s">
        <v>99</v>
      </c>
      <c r="C55" s="36">
        <f t="shared" ref="C55:C56" si="34">C56</f>
        <v>0</v>
      </c>
      <c r="D55" s="40">
        <f t="shared" ref="D55:N56" si="35">D56</f>
        <v>0</v>
      </c>
      <c r="E55" s="29">
        <f t="shared" si="4"/>
        <v>0</v>
      </c>
      <c r="F55" s="40">
        <f t="shared" si="35"/>
        <v>0</v>
      </c>
      <c r="G55" s="29">
        <f t="shared" si="5"/>
        <v>0</v>
      </c>
      <c r="H55" s="40">
        <f t="shared" si="35"/>
        <v>0</v>
      </c>
      <c r="I55" s="29">
        <f t="shared" si="7"/>
        <v>0</v>
      </c>
      <c r="J55" s="40">
        <f t="shared" si="35"/>
        <v>0</v>
      </c>
      <c r="K55" s="29">
        <f t="shared" si="8"/>
        <v>0</v>
      </c>
      <c r="L55" s="36">
        <f t="shared" si="35"/>
        <v>0</v>
      </c>
      <c r="M55" s="29">
        <f t="shared" si="10"/>
        <v>0</v>
      </c>
      <c r="N55" s="36">
        <f t="shared" si="35"/>
        <v>0</v>
      </c>
      <c r="O55" s="29">
        <f t="shared" si="11"/>
        <v>0</v>
      </c>
      <c r="P55" s="16">
        <f t="shared" ref="P55:Q56" si="36">P56</f>
        <v>0</v>
      </c>
      <c r="Q55" s="16">
        <f t="shared" si="36"/>
        <v>0</v>
      </c>
    </row>
    <row r="56" s="17" customFormat="1" hidden="1">
      <c r="A56" s="20" t="s">
        <v>100</v>
      </c>
      <c r="B56" s="21" t="s">
        <v>101</v>
      </c>
      <c r="C56" s="36">
        <f t="shared" si="34"/>
        <v>0</v>
      </c>
      <c r="D56" s="36">
        <f t="shared" si="35"/>
        <v>0</v>
      </c>
      <c r="E56" s="29">
        <f t="shared" si="4"/>
        <v>0</v>
      </c>
      <c r="F56" s="36">
        <f t="shared" si="35"/>
        <v>0</v>
      </c>
      <c r="G56" s="29">
        <f t="shared" si="5"/>
        <v>0</v>
      </c>
      <c r="H56" s="36">
        <f t="shared" si="35"/>
        <v>0</v>
      </c>
      <c r="I56" s="29">
        <f t="shared" si="7"/>
        <v>0</v>
      </c>
      <c r="J56" s="36">
        <f t="shared" si="35"/>
        <v>0</v>
      </c>
      <c r="K56" s="29">
        <f t="shared" si="8"/>
        <v>0</v>
      </c>
      <c r="L56" s="36">
        <f t="shared" si="35"/>
        <v>0</v>
      </c>
      <c r="M56" s="29">
        <f t="shared" si="10"/>
        <v>0</v>
      </c>
      <c r="N56" s="36">
        <f t="shared" si="35"/>
        <v>0</v>
      </c>
      <c r="O56" s="29">
        <f t="shared" si="11"/>
        <v>0</v>
      </c>
      <c r="P56" s="16">
        <f t="shared" si="36"/>
        <v>0</v>
      </c>
      <c r="Q56" s="16">
        <f t="shared" si="36"/>
        <v>0</v>
      </c>
    </row>
    <row r="57" s="17" customFormat="1" ht="30" hidden="1">
      <c r="A57" s="20" t="s">
        <v>102</v>
      </c>
      <c r="B57" s="21" t="s">
        <v>103</v>
      </c>
      <c r="C57" s="36">
        <v>0</v>
      </c>
      <c r="D57" s="39"/>
      <c r="E57" s="29">
        <f t="shared" si="4"/>
        <v>0</v>
      </c>
      <c r="F57" s="39"/>
      <c r="G57" s="29">
        <f t="shared" si="5"/>
        <v>0</v>
      </c>
      <c r="H57" s="39"/>
      <c r="I57" s="29">
        <f t="shared" si="7"/>
        <v>0</v>
      </c>
      <c r="J57" s="39"/>
      <c r="K57" s="29">
        <f t="shared" si="8"/>
        <v>0</v>
      </c>
      <c r="L57" s="38"/>
      <c r="M57" s="29">
        <f t="shared" si="10"/>
        <v>0</v>
      </c>
      <c r="N57" s="38"/>
      <c r="O57" s="29">
        <f t="shared" si="11"/>
        <v>0</v>
      </c>
      <c r="P57" s="16"/>
      <c r="Q57" s="16"/>
    </row>
    <row r="58" s="17" customFormat="1" hidden="1">
      <c r="A58" s="20" t="s">
        <v>104</v>
      </c>
      <c r="B58" s="21" t="s">
        <v>105</v>
      </c>
      <c r="C58" s="36">
        <f>C59-C61</f>
        <v>3379739.2000000002</v>
      </c>
      <c r="D58" s="36">
        <f>D59-D61</f>
        <v>0</v>
      </c>
      <c r="E58" s="29">
        <f t="shared" si="4"/>
        <v>3379739.2000000002</v>
      </c>
      <c r="F58" s="36">
        <f>F59-F61</f>
        <v>0</v>
      </c>
      <c r="G58" s="29">
        <f t="shared" si="5"/>
        <v>3379739.2000000002</v>
      </c>
      <c r="H58" s="36">
        <f t="shared" ref="H58:J58" si="37">H59-H61</f>
        <v>0</v>
      </c>
      <c r="I58" s="29">
        <f t="shared" si="7"/>
        <v>3379739.2000000002</v>
      </c>
      <c r="J58" s="36">
        <f t="shared" si="37"/>
        <v>0</v>
      </c>
      <c r="K58" s="29">
        <f t="shared" si="8"/>
        <v>3379739.2000000002</v>
      </c>
      <c r="L58" s="36">
        <f t="shared" ref="L58:N58" si="38">L59-L61</f>
        <v>0</v>
      </c>
      <c r="M58" s="29">
        <f t="shared" si="10"/>
        <v>3379739.2000000002</v>
      </c>
      <c r="N58" s="36">
        <f t="shared" si="38"/>
        <v>0</v>
      </c>
      <c r="O58" s="29">
        <f t="shared" si="11"/>
        <v>3379739.2000000002</v>
      </c>
      <c r="P58" s="16">
        <f>SUM(P60+P62)</f>
        <v>7440101.5</v>
      </c>
      <c r="Q58" s="16">
        <f>Q59-Q61</f>
        <v>7462103.2999999998</v>
      </c>
    </row>
    <row r="59" s="17" customFormat="1" hidden="1">
      <c r="A59" s="20" t="s">
        <v>106</v>
      </c>
      <c r="B59" s="21" t="s">
        <v>107</v>
      </c>
      <c r="C59" s="36">
        <f>SUM(C60)</f>
        <v>3379739.2000000002</v>
      </c>
      <c r="D59" s="36">
        <f t="shared" ref="D59:N61" si="39">SUM(D60)</f>
        <v>0</v>
      </c>
      <c r="E59" s="29">
        <f t="shared" si="4"/>
        <v>3379739.2000000002</v>
      </c>
      <c r="F59" s="36">
        <f t="shared" si="39"/>
        <v>0</v>
      </c>
      <c r="G59" s="29">
        <f t="shared" si="5"/>
        <v>3379739.2000000002</v>
      </c>
      <c r="H59" s="36">
        <f t="shared" si="39"/>
        <v>0</v>
      </c>
      <c r="I59" s="29">
        <f t="shared" si="7"/>
        <v>3379739.2000000002</v>
      </c>
      <c r="J59" s="36">
        <f t="shared" si="39"/>
        <v>0</v>
      </c>
      <c r="K59" s="29">
        <f t="shared" si="8"/>
        <v>3379739.2000000002</v>
      </c>
      <c r="L59" s="36">
        <f t="shared" si="39"/>
        <v>0</v>
      </c>
      <c r="M59" s="29">
        <f t="shared" si="10"/>
        <v>3379739.2000000002</v>
      </c>
      <c r="N59" s="36">
        <f t="shared" si="39"/>
        <v>0</v>
      </c>
      <c r="O59" s="29">
        <f t="shared" si="11"/>
        <v>3379739.2000000002</v>
      </c>
      <c r="P59" s="16">
        <f>SUM(P60)</f>
        <v>7440101.5</v>
      </c>
      <c r="Q59" s="16">
        <f>SUM(Q60)</f>
        <v>7462103.2999999998</v>
      </c>
    </row>
    <row r="60" s="17" customFormat="1" ht="28.5">
      <c r="A60" s="20" t="s">
        <v>108</v>
      </c>
      <c r="B60" s="21" t="s">
        <v>109</v>
      </c>
      <c r="C60" s="36">
        <v>3379739.2000000002</v>
      </c>
      <c r="D60" s="37"/>
      <c r="E60" s="29">
        <f t="shared" si="4"/>
        <v>3379739.2000000002</v>
      </c>
      <c r="F60" s="37"/>
      <c r="G60" s="29">
        <f t="shared" si="5"/>
        <v>3379739.2000000002</v>
      </c>
      <c r="H60" s="37"/>
      <c r="I60" s="29">
        <f t="shared" si="7"/>
        <v>3379739.2000000002</v>
      </c>
      <c r="J60" s="37"/>
      <c r="K60" s="29">
        <f t="shared" si="8"/>
        <v>3379739.2000000002</v>
      </c>
      <c r="L60" s="38"/>
      <c r="M60" s="29">
        <f t="shared" si="10"/>
        <v>3379739.2000000002</v>
      </c>
      <c r="N60" s="38"/>
      <c r="O60" s="29">
        <f t="shared" si="11"/>
        <v>3379739.2000000002</v>
      </c>
      <c r="P60" s="16">
        <f>7005762.3-P21-P26</f>
        <v>7440101.5</v>
      </c>
      <c r="Q60" s="16">
        <f>7131612.2-Q21-Q26</f>
        <v>7462103.2999999998</v>
      </c>
    </row>
    <row r="61" s="17" customFormat="1" hidden="1">
      <c r="A61" s="20" t="s">
        <v>104</v>
      </c>
      <c r="B61" s="21" t="s">
        <v>110</v>
      </c>
      <c r="C61" s="36">
        <f>SUM(C62)</f>
        <v>0</v>
      </c>
      <c r="D61" s="36">
        <f t="shared" si="39"/>
        <v>0</v>
      </c>
      <c r="E61" s="29">
        <f t="shared" si="4"/>
        <v>0</v>
      </c>
      <c r="F61" s="36">
        <f t="shared" si="39"/>
        <v>0</v>
      </c>
      <c r="G61" s="29">
        <f t="shared" si="5"/>
        <v>0</v>
      </c>
      <c r="H61" s="36">
        <f t="shared" si="39"/>
        <v>0</v>
      </c>
      <c r="I61" s="29">
        <f t="shared" si="7"/>
        <v>0</v>
      </c>
      <c r="J61" s="36">
        <f t="shared" si="39"/>
        <v>0</v>
      </c>
      <c r="K61" s="29">
        <f t="shared" si="8"/>
        <v>0</v>
      </c>
      <c r="L61" s="36">
        <f t="shared" si="39"/>
        <v>0</v>
      </c>
      <c r="M61" s="29">
        <f t="shared" si="10"/>
        <v>0</v>
      </c>
      <c r="N61" s="36">
        <f t="shared" si="39"/>
        <v>0</v>
      </c>
      <c r="O61" s="29">
        <f t="shared" si="11"/>
        <v>0</v>
      </c>
      <c r="P61" s="41">
        <f>SUM(P62)</f>
        <v>0</v>
      </c>
      <c r="Q61" s="41">
        <f>SUM(Q62)</f>
        <v>0</v>
      </c>
    </row>
    <row r="62" s="17" customFormat="1" ht="30" hidden="1">
      <c r="A62" s="20" t="s">
        <v>111</v>
      </c>
      <c r="B62" s="21" t="s">
        <v>112</v>
      </c>
      <c r="C62" s="36">
        <v>0</v>
      </c>
      <c r="D62" s="39"/>
      <c r="E62" s="29">
        <f t="shared" si="4"/>
        <v>0</v>
      </c>
      <c r="F62" s="39"/>
      <c r="G62" s="29">
        <f t="shared" si="5"/>
        <v>0</v>
      </c>
      <c r="H62" s="39"/>
      <c r="I62" s="29">
        <f t="shared" si="7"/>
        <v>0</v>
      </c>
      <c r="J62" s="39"/>
      <c r="K62" s="29">
        <f t="shared" si="8"/>
        <v>0</v>
      </c>
      <c r="L62" s="38"/>
      <c r="M62" s="29">
        <f t="shared" si="10"/>
        <v>0</v>
      </c>
      <c r="N62" s="38"/>
      <c r="O62" s="29">
        <f t="shared" si="11"/>
        <v>0</v>
      </c>
      <c r="P62" s="41"/>
      <c r="Q62" s="41">
        <v>0</v>
      </c>
    </row>
    <row r="63" hidden="1">
      <c r="A63" s="11"/>
      <c r="B63" s="12"/>
      <c r="C63" s="28"/>
      <c r="D63" s="28"/>
      <c r="E63" s="29"/>
      <c r="F63" s="33"/>
      <c r="G63" s="29"/>
      <c r="H63" s="33"/>
      <c r="I63" s="29"/>
      <c r="J63" s="33"/>
      <c r="K63" s="29"/>
      <c r="L63" s="33"/>
      <c r="M63" s="29"/>
      <c r="N63" s="33"/>
      <c r="O63" s="29"/>
      <c r="P63" s="42"/>
      <c r="Q63" s="42"/>
    </row>
    <row r="69">
      <c r="A69" s="23"/>
    </row>
    <row r="70">
      <c r="A70" s="23"/>
    </row>
  </sheetData>
  <mergeCells count="18">
    <mergeCell ref="A6: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</mergeCells>
  <printOptions headings="0" gridLines="0"/>
  <pageMargins left="0.94488188976377963" right="0.19685039370078738" top="0.27559055118110237" bottom="0.15748031496062992" header="0.15748031496062992" footer="0.15748031496062992"/>
  <pageSetup paperSize="9" scale="7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B4" activeCellId="0" sqref="B4"/>
    </sheetView>
  </sheetViews>
  <sheetFormatPr defaultRowHeight="14.25"/>
  <cols>
    <col customWidth="1" min="1" max="1" style="2" width="62.42578125"/>
    <col customWidth="1" min="2" max="2" style="2" width="26.28515625"/>
    <col min="3" max="256" style="2" width="9.140625"/>
    <col customWidth="1" min="257" max="257" style="2" width="52"/>
    <col customWidth="1" min="258" max="258" style="2" width="26.28515625"/>
    <col min="259" max="512" style="2" width="9.140625"/>
    <col customWidth="1" min="513" max="513" style="2" width="52"/>
    <col customWidth="1" min="514" max="514" style="2" width="26.28515625"/>
    <col min="515" max="768" style="2" width="9.140625"/>
    <col customWidth="1" min="769" max="769" style="2" width="52"/>
    <col customWidth="1" min="770" max="770" style="2" width="26.28515625"/>
    <col min="771" max="1024" style="2" width="9.140625"/>
    <col customWidth="1" min="1025" max="1025" style="2" width="52"/>
    <col customWidth="1" min="1026" max="1026" style="2" width="26.28515625"/>
    <col min="1027" max="1280" style="2" width="9.140625"/>
    <col customWidth="1" min="1281" max="1281" style="2" width="52"/>
    <col customWidth="1" min="1282" max="1282" style="2" width="26.28515625"/>
    <col min="1283" max="1536" style="2" width="9.140625"/>
    <col customWidth="1" min="1537" max="1537" style="2" width="52"/>
    <col customWidth="1" min="1538" max="1538" style="2" width="26.28515625"/>
    <col min="1539" max="1792" style="2" width="9.140625"/>
    <col customWidth="1" min="1793" max="1793" style="2" width="52"/>
    <col customWidth="1" min="1794" max="1794" style="2" width="26.28515625"/>
    <col min="1795" max="2048" style="2" width="9.140625"/>
    <col customWidth="1" min="2049" max="2049" style="2" width="52"/>
    <col customWidth="1" min="2050" max="2050" style="2" width="26.28515625"/>
    <col min="2051" max="2304" style="2" width="9.140625"/>
    <col customWidth="1" min="2305" max="2305" style="2" width="52"/>
    <col customWidth="1" min="2306" max="2306" style="2" width="26.28515625"/>
    <col min="2307" max="2560" style="2" width="9.140625"/>
    <col customWidth="1" min="2561" max="2561" style="2" width="52"/>
    <col customWidth="1" min="2562" max="2562" style="2" width="26.28515625"/>
    <col min="2563" max="2816" style="2" width="9.140625"/>
    <col customWidth="1" min="2817" max="2817" style="2" width="52"/>
    <col customWidth="1" min="2818" max="2818" style="2" width="26.28515625"/>
    <col min="2819" max="3072" style="2" width="9.140625"/>
    <col customWidth="1" min="3073" max="3073" style="2" width="52"/>
    <col customWidth="1" min="3074" max="3074" style="2" width="26.28515625"/>
    <col min="3075" max="3328" style="2" width="9.140625"/>
    <col customWidth="1" min="3329" max="3329" style="2" width="52"/>
    <col customWidth="1" min="3330" max="3330" style="2" width="26.28515625"/>
    <col min="3331" max="3584" style="2" width="9.140625"/>
    <col customWidth="1" min="3585" max="3585" style="2" width="52"/>
    <col customWidth="1" min="3586" max="3586" style="2" width="26.28515625"/>
    <col min="3587" max="3840" style="2" width="9.140625"/>
    <col customWidth="1" min="3841" max="3841" style="2" width="52"/>
    <col customWidth="1" min="3842" max="3842" style="2" width="26.28515625"/>
    <col min="3843" max="4096" style="2" width="9.140625"/>
    <col customWidth="1" min="4097" max="4097" style="2" width="52"/>
    <col customWidth="1" min="4098" max="4098" style="2" width="26.28515625"/>
    <col min="4099" max="4352" style="2" width="9.140625"/>
    <col customWidth="1" min="4353" max="4353" style="2" width="52"/>
    <col customWidth="1" min="4354" max="4354" style="2" width="26.28515625"/>
    <col min="4355" max="4608" style="2" width="9.140625"/>
    <col customWidth="1" min="4609" max="4609" style="2" width="52"/>
    <col customWidth="1" min="4610" max="4610" style="2" width="26.28515625"/>
    <col min="4611" max="4864" style="2" width="9.140625"/>
    <col customWidth="1" min="4865" max="4865" style="2" width="52"/>
    <col customWidth="1" min="4866" max="4866" style="2" width="26.28515625"/>
    <col min="4867" max="5120" style="2" width="9.140625"/>
    <col customWidth="1" min="5121" max="5121" style="2" width="52"/>
    <col customWidth="1" min="5122" max="5122" style="2" width="26.28515625"/>
    <col min="5123" max="5376" style="2" width="9.140625"/>
    <col customWidth="1" min="5377" max="5377" style="2" width="52"/>
    <col customWidth="1" min="5378" max="5378" style="2" width="26.28515625"/>
    <col min="5379" max="5632" style="2" width="9.140625"/>
    <col customWidth="1" min="5633" max="5633" style="2" width="52"/>
    <col customWidth="1" min="5634" max="5634" style="2" width="26.28515625"/>
    <col min="5635" max="5888" style="2" width="9.140625"/>
    <col customWidth="1" min="5889" max="5889" style="2" width="52"/>
    <col customWidth="1" min="5890" max="5890" style="2" width="26.28515625"/>
    <col min="5891" max="6144" style="2" width="9.140625"/>
    <col customWidth="1" min="6145" max="6145" style="2" width="52"/>
    <col customWidth="1" min="6146" max="6146" style="2" width="26.28515625"/>
    <col min="6147" max="6400" style="2" width="9.140625"/>
    <col customWidth="1" min="6401" max="6401" style="2" width="52"/>
    <col customWidth="1" min="6402" max="6402" style="2" width="26.28515625"/>
    <col min="6403" max="6656" style="2" width="9.140625"/>
    <col customWidth="1" min="6657" max="6657" style="2" width="52"/>
    <col customWidth="1" min="6658" max="6658" style="2" width="26.28515625"/>
    <col min="6659" max="6912" style="2" width="9.140625"/>
    <col customWidth="1" min="6913" max="6913" style="2" width="52"/>
    <col customWidth="1" min="6914" max="6914" style="2" width="26.28515625"/>
    <col min="6915" max="7168" style="2" width="9.140625"/>
    <col customWidth="1" min="7169" max="7169" style="2" width="52"/>
    <col customWidth="1" min="7170" max="7170" style="2" width="26.28515625"/>
    <col min="7171" max="7424" style="2" width="9.140625"/>
    <col customWidth="1" min="7425" max="7425" style="2" width="52"/>
    <col customWidth="1" min="7426" max="7426" style="2" width="26.28515625"/>
    <col min="7427" max="7680" style="2" width="9.140625"/>
    <col customWidth="1" min="7681" max="7681" style="2" width="52"/>
    <col customWidth="1" min="7682" max="7682" style="2" width="26.28515625"/>
    <col min="7683" max="7936" style="2" width="9.140625"/>
    <col customWidth="1" min="7937" max="7937" style="2" width="52"/>
    <col customWidth="1" min="7938" max="7938" style="2" width="26.28515625"/>
    <col min="7939" max="8192" style="2" width="9.140625"/>
    <col customWidth="1" min="8193" max="8193" style="2" width="52"/>
    <col customWidth="1" min="8194" max="8194" style="2" width="26.28515625"/>
    <col min="8195" max="8448" style="2" width="9.140625"/>
    <col customWidth="1" min="8449" max="8449" style="2" width="52"/>
    <col customWidth="1" min="8450" max="8450" style="2" width="26.28515625"/>
    <col min="8451" max="8704" style="2" width="9.140625"/>
    <col customWidth="1" min="8705" max="8705" style="2" width="52"/>
    <col customWidth="1" min="8706" max="8706" style="2" width="26.28515625"/>
    <col min="8707" max="8960" style="2" width="9.140625"/>
    <col customWidth="1" min="8961" max="8961" style="2" width="52"/>
    <col customWidth="1" min="8962" max="8962" style="2" width="26.28515625"/>
    <col min="8963" max="9216" style="2" width="9.140625"/>
    <col customWidth="1" min="9217" max="9217" style="2" width="52"/>
    <col customWidth="1" min="9218" max="9218" style="2" width="26.28515625"/>
    <col min="9219" max="9472" style="2" width="9.140625"/>
    <col customWidth="1" min="9473" max="9473" style="2" width="52"/>
    <col customWidth="1" min="9474" max="9474" style="2" width="26.28515625"/>
    <col min="9475" max="9728" style="2" width="9.140625"/>
    <col customWidth="1" min="9729" max="9729" style="2" width="52"/>
    <col customWidth="1" min="9730" max="9730" style="2" width="26.28515625"/>
    <col min="9731" max="9984" style="2" width="9.140625"/>
    <col customWidth="1" min="9985" max="9985" style="2" width="52"/>
    <col customWidth="1" min="9986" max="9986" style="2" width="26.28515625"/>
    <col min="9987" max="10240" style="2" width="9.140625"/>
    <col customWidth="1" min="10241" max="10241" style="2" width="52"/>
    <col customWidth="1" min="10242" max="10242" style="2" width="26.28515625"/>
    <col min="10243" max="10496" style="2" width="9.140625"/>
    <col customWidth="1" min="10497" max="10497" style="2" width="52"/>
    <col customWidth="1" min="10498" max="10498" style="2" width="26.28515625"/>
    <col min="10499" max="10752" style="2" width="9.140625"/>
    <col customWidth="1" min="10753" max="10753" style="2" width="52"/>
    <col customWidth="1" min="10754" max="10754" style="2" width="26.28515625"/>
    <col min="10755" max="11008" style="2" width="9.140625"/>
    <col customWidth="1" min="11009" max="11009" style="2" width="52"/>
    <col customWidth="1" min="11010" max="11010" style="2" width="26.28515625"/>
    <col min="11011" max="11264" style="2" width="9.140625"/>
    <col customWidth="1" min="11265" max="11265" style="2" width="52"/>
    <col customWidth="1" min="11266" max="11266" style="2" width="26.28515625"/>
    <col min="11267" max="11520" style="2" width="9.140625"/>
    <col customWidth="1" min="11521" max="11521" style="2" width="52"/>
    <col customWidth="1" min="11522" max="11522" style="2" width="26.28515625"/>
    <col min="11523" max="11776" style="2" width="9.140625"/>
    <col customWidth="1" min="11777" max="11777" style="2" width="52"/>
    <col customWidth="1" min="11778" max="11778" style="2" width="26.28515625"/>
    <col min="11779" max="12032" style="2" width="9.140625"/>
    <col customWidth="1" min="12033" max="12033" style="2" width="52"/>
    <col customWidth="1" min="12034" max="12034" style="2" width="26.28515625"/>
    <col min="12035" max="12288" style="2" width="9.140625"/>
    <col customWidth="1" min="12289" max="12289" style="2" width="52"/>
    <col customWidth="1" min="12290" max="12290" style="2" width="26.28515625"/>
    <col min="12291" max="12544" style="2" width="9.140625"/>
    <col customWidth="1" min="12545" max="12545" style="2" width="52"/>
    <col customWidth="1" min="12546" max="12546" style="2" width="26.28515625"/>
    <col min="12547" max="12800" style="2" width="9.140625"/>
    <col customWidth="1" min="12801" max="12801" style="2" width="52"/>
    <col customWidth="1" min="12802" max="12802" style="2" width="26.28515625"/>
    <col min="12803" max="13056" style="2" width="9.140625"/>
    <col customWidth="1" min="13057" max="13057" style="2" width="52"/>
    <col customWidth="1" min="13058" max="13058" style="2" width="26.28515625"/>
    <col min="13059" max="13312" style="2" width="9.140625"/>
    <col customWidth="1" min="13313" max="13313" style="2" width="52"/>
    <col customWidth="1" min="13314" max="13314" style="2" width="26.28515625"/>
    <col min="13315" max="13568" style="2" width="9.140625"/>
    <col customWidth="1" min="13569" max="13569" style="2" width="52"/>
    <col customWidth="1" min="13570" max="13570" style="2" width="26.28515625"/>
    <col min="13571" max="13824" style="2" width="9.140625"/>
    <col customWidth="1" min="13825" max="13825" style="2" width="52"/>
    <col customWidth="1" min="13826" max="13826" style="2" width="26.28515625"/>
    <col min="13827" max="14080" style="2" width="9.140625"/>
    <col customWidth="1" min="14081" max="14081" style="2" width="52"/>
    <col customWidth="1" min="14082" max="14082" style="2" width="26.28515625"/>
    <col min="14083" max="14336" style="2" width="9.140625"/>
    <col customWidth="1" min="14337" max="14337" style="2" width="52"/>
    <col customWidth="1" min="14338" max="14338" style="2" width="26.28515625"/>
    <col min="14339" max="14592" style="2" width="9.140625"/>
    <col customWidth="1" min="14593" max="14593" style="2" width="52"/>
    <col customWidth="1" min="14594" max="14594" style="2" width="26.28515625"/>
    <col min="14595" max="14848" style="2" width="9.140625"/>
    <col customWidth="1" min="14849" max="14849" style="2" width="52"/>
    <col customWidth="1" min="14850" max="14850" style="2" width="26.28515625"/>
    <col min="14851" max="15104" style="2" width="9.140625"/>
    <col customWidth="1" min="15105" max="15105" style="2" width="52"/>
    <col customWidth="1" min="15106" max="15106" style="2" width="26.28515625"/>
    <col min="15107" max="15360" style="2" width="9.140625"/>
    <col customWidth="1" min="15361" max="15361" style="2" width="52"/>
    <col customWidth="1" min="15362" max="15362" style="2" width="26.28515625"/>
    <col min="15363" max="15616" style="2" width="9.140625"/>
    <col customWidth="1" min="15617" max="15617" style="2" width="52"/>
    <col customWidth="1" min="15618" max="15618" style="2" width="26.28515625"/>
    <col min="15619" max="15872" style="2" width="9.140625"/>
    <col customWidth="1" min="15873" max="15873" style="2" width="52"/>
    <col customWidth="1" min="15874" max="15874" style="2" width="26.28515625"/>
    <col min="15875" max="16128" style="2" width="9.140625"/>
    <col customWidth="1" min="16129" max="16129" style="2" width="52"/>
    <col customWidth="1" min="16130" max="16130" style="2" width="26.28515625"/>
    <col min="16131" max="16384" style="2" width="9.140625"/>
  </cols>
  <sheetData>
    <row r="1">
      <c r="B1" s="3" t="s">
        <v>129</v>
      </c>
    </row>
    <row r="2">
      <c r="B2" s="3" t="s">
        <v>1</v>
      </c>
    </row>
    <row r="3">
      <c r="B3" s="4" t="s">
        <v>2</v>
      </c>
    </row>
    <row r="4">
      <c r="B4" s="3" t="s">
        <v>3</v>
      </c>
    </row>
    <row r="8" s="43" customFormat="1" ht="15">
      <c r="A8" s="44" t="s">
        <v>130</v>
      </c>
      <c r="B8" s="44"/>
    </row>
    <row r="9" s="43" customFormat="1" ht="31.5" customHeight="1">
      <c r="A9" s="45" t="s">
        <v>131</v>
      </c>
      <c r="B9" s="45"/>
    </row>
    <row r="11" ht="31.5" customHeight="1">
      <c r="A11" s="46" t="s">
        <v>132</v>
      </c>
      <c r="B11" s="47" t="s">
        <v>133</v>
      </c>
    </row>
    <row r="12" ht="30">
      <c r="A12" s="48" t="s">
        <v>134</v>
      </c>
      <c r="B12" s="49">
        <f>SUM(B13:B14)</f>
        <v>-210312.5</v>
      </c>
    </row>
    <row r="13" ht="15">
      <c r="A13" s="50" t="s">
        <v>135</v>
      </c>
      <c r="B13" s="49">
        <v>0</v>
      </c>
    </row>
    <row r="14" ht="15">
      <c r="A14" s="50" t="s">
        <v>136</v>
      </c>
      <c r="B14" s="49">
        <f>SUM(пр5!C26)</f>
        <v>-210312.5</v>
      </c>
    </row>
    <row r="15" ht="15">
      <c r="A15" s="48" t="s">
        <v>137</v>
      </c>
      <c r="B15" s="49">
        <f>SUM(B16:B17)</f>
        <v>455966.09999999998</v>
      </c>
    </row>
    <row r="16" ht="15">
      <c r="A16" s="50" t="s">
        <v>135</v>
      </c>
      <c r="B16" s="49">
        <f>SUM(пр5!C19)</f>
        <v>455966.09999999998</v>
      </c>
    </row>
    <row r="17" ht="15">
      <c r="A17" s="50" t="s">
        <v>136</v>
      </c>
      <c r="B17" s="49">
        <f>SUM(пр5!C20)</f>
        <v>0</v>
      </c>
    </row>
    <row r="18" ht="15">
      <c r="A18" s="50" t="s">
        <v>138</v>
      </c>
      <c r="B18" s="49">
        <f>SUM(B12+B15)</f>
        <v>245653.59999999998</v>
      </c>
    </row>
    <row r="20" ht="66.75" customHeight="1">
      <c r="A20" s="51" t="s">
        <v>139</v>
      </c>
      <c r="B20" s="51"/>
    </row>
    <row r="21" ht="15">
      <c r="A21" s="51" t="s">
        <v>140</v>
      </c>
      <c r="B21" s="51"/>
    </row>
    <row r="22" ht="39" customHeight="1">
      <c r="A22" s="51" t="s">
        <v>141</v>
      </c>
      <c r="B22" s="51"/>
    </row>
    <row r="34">
      <c r="A34" s="4"/>
    </row>
    <row r="35">
      <c r="A35" s="4"/>
    </row>
    <row r="36">
      <c r="A36" s="4"/>
    </row>
  </sheetData>
  <mergeCells count="4">
    <mergeCell ref="A8:B8"/>
    <mergeCell ref="A9:B9"/>
    <mergeCell ref="A20:B20"/>
    <mergeCell ref="A22:B22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16" activeCellId="0" sqref="D16"/>
    </sheetView>
  </sheetViews>
  <sheetFormatPr defaultRowHeight="14.25"/>
  <cols>
    <col customWidth="1" min="1" max="1" style="2" width="55.42578125"/>
    <col customWidth="1" min="2" max="2" style="2" width="20.7109375"/>
    <col customWidth="1" min="3" max="3" style="2" width="21.28515625"/>
    <col customWidth="1" min="4" max="4" style="2" width="12.42578125"/>
    <col min="5" max="256" style="2" width="9.140625"/>
    <col customWidth="1" min="257" max="257" style="2" width="52"/>
    <col customWidth="1" min="258" max="258" style="2" width="26.28515625"/>
    <col min="259" max="512" style="2" width="9.140625"/>
    <col customWidth="1" min="513" max="513" style="2" width="52"/>
    <col customWidth="1" min="514" max="514" style="2" width="26.28515625"/>
    <col min="515" max="768" style="2" width="9.140625"/>
    <col customWidth="1" min="769" max="769" style="2" width="52"/>
    <col customWidth="1" min="770" max="770" style="2" width="26.28515625"/>
    <col min="771" max="1024" style="2" width="9.140625"/>
    <col customWidth="1" min="1025" max="1025" style="2" width="52"/>
    <col customWidth="1" min="1026" max="1026" style="2" width="26.28515625"/>
    <col min="1027" max="1280" style="2" width="9.140625"/>
    <col customWidth="1" min="1281" max="1281" style="2" width="52"/>
    <col customWidth="1" min="1282" max="1282" style="2" width="26.28515625"/>
    <col min="1283" max="1536" style="2" width="9.140625"/>
    <col customWidth="1" min="1537" max="1537" style="2" width="52"/>
    <col customWidth="1" min="1538" max="1538" style="2" width="26.28515625"/>
    <col min="1539" max="1792" style="2" width="9.140625"/>
    <col customWidth="1" min="1793" max="1793" style="2" width="52"/>
    <col customWidth="1" min="1794" max="1794" style="2" width="26.28515625"/>
    <col min="1795" max="2048" style="2" width="9.140625"/>
    <col customWidth="1" min="2049" max="2049" style="2" width="52"/>
    <col customWidth="1" min="2050" max="2050" style="2" width="26.28515625"/>
    <col min="2051" max="2304" style="2" width="9.140625"/>
    <col customWidth="1" min="2305" max="2305" style="2" width="52"/>
    <col customWidth="1" min="2306" max="2306" style="2" width="26.28515625"/>
    <col min="2307" max="2560" style="2" width="9.140625"/>
    <col customWidth="1" min="2561" max="2561" style="2" width="52"/>
    <col customWidth="1" min="2562" max="2562" style="2" width="26.28515625"/>
    <col min="2563" max="2816" style="2" width="9.140625"/>
    <col customWidth="1" min="2817" max="2817" style="2" width="52"/>
    <col customWidth="1" min="2818" max="2818" style="2" width="26.28515625"/>
    <col min="2819" max="3072" style="2" width="9.140625"/>
    <col customWidth="1" min="3073" max="3073" style="2" width="52"/>
    <col customWidth="1" min="3074" max="3074" style="2" width="26.28515625"/>
    <col min="3075" max="3328" style="2" width="9.140625"/>
    <col customWidth="1" min="3329" max="3329" style="2" width="52"/>
    <col customWidth="1" min="3330" max="3330" style="2" width="26.28515625"/>
    <col min="3331" max="3584" style="2" width="9.140625"/>
    <col customWidth="1" min="3585" max="3585" style="2" width="52"/>
    <col customWidth="1" min="3586" max="3586" style="2" width="26.28515625"/>
    <col min="3587" max="3840" style="2" width="9.140625"/>
    <col customWidth="1" min="3841" max="3841" style="2" width="52"/>
    <col customWidth="1" min="3842" max="3842" style="2" width="26.28515625"/>
    <col min="3843" max="4096" style="2" width="9.140625"/>
    <col customWidth="1" min="4097" max="4097" style="2" width="52"/>
    <col customWidth="1" min="4098" max="4098" style="2" width="26.28515625"/>
    <col min="4099" max="4352" style="2" width="9.140625"/>
    <col customWidth="1" min="4353" max="4353" style="2" width="52"/>
    <col customWidth="1" min="4354" max="4354" style="2" width="26.28515625"/>
    <col min="4355" max="4608" style="2" width="9.140625"/>
    <col customWidth="1" min="4609" max="4609" style="2" width="52"/>
    <col customWidth="1" min="4610" max="4610" style="2" width="26.28515625"/>
    <col min="4611" max="4864" style="2" width="9.140625"/>
    <col customWidth="1" min="4865" max="4865" style="2" width="52"/>
    <col customWidth="1" min="4866" max="4866" style="2" width="26.28515625"/>
    <col min="4867" max="5120" style="2" width="9.140625"/>
    <col customWidth="1" min="5121" max="5121" style="2" width="52"/>
    <col customWidth="1" min="5122" max="5122" style="2" width="26.28515625"/>
    <col min="5123" max="5376" style="2" width="9.140625"/>
    <col customWidth="1" min="5377" max="5377" style="2" width="52"/>
    <col customWidth="1" min="5378" max="5378" style="2" width="26.28515625"/>
    <col min="5379" max="5632" style="2" width="9.140625"/>
    <col customWidth="1" min="5633" max="5633" style="2" width="52"/>
    <col customWidth="1" min="5634" max="5634" style="2" width="26.28515625"/>
    <col min="5635" max="5888" style="2" width="9.140625"/>
    <col customWidth="1" min="5889" max="5889" style="2" width="52"/>
    <col customWidth="1" min="5890" max="5890" style="2" width="26.28515625"/>
    <col min="5891" max="6144" style="2" width="9.140625"/>
    <col customWidth="1" min="6145" max="6145" style="2" width="52"/>
    <col customWidth="1" min="6146" max="6146" style="2" width="26.28515625"/>
    <col min="6147" max="6400" style="2" width="9.140625"/>
    <col customWidth="1" min="6401" max="6401" style="2" width="52"/>
    <col customWidth="1" min="6402" max="6402" style="2" width="26.28515625"/>
    <col min="6403" max="6656" style="2" width="9.140625"/>
    <col customWidth="1" min="6657" max="6657" style="2" width="52"/>
    <col customWidth="1" min="6658" max="6658" style="2" width="26.28515625"/>
    <col min="6659" max="6912" style="2" width="9.140625"/>
    <col customWidth="1" min="6913" max="6913" style="2" width="52"/>
    <col customWidth="1" min="6914" max="6914" style="2" width="26.28515625"/>
    <col min="6915" max="7168" style="2" width="9.140625"/>
    <col customWidth="1" min="7169" max="7169" style="2" width="52"/>
    <col customWidth="1" min="7170" max="7170" style="2" width="26.28515625"/>
    <col min="7171" max="7424" style="2" width="9.140625"/>
    <col customWidth="1" min="7425" max="7425" style="2" width="52"/>
    <col customWidth="1" min="7426" max="7426" style="2" width="26.28515625"/>
    <col min="7427" max="7680" style="2" width="9.140625"/>
    <col customWidth="1" min="7681" max="7681" style="2" width="52"/>
    <col customWidth="1" min="7682" max="7682" style="2" width="26.28515625"/>
    <col min="7683" max="7936" style="2" width="9.140625"/>
    <col customWidth="1" min="7937" max="7937" style="2" width="52"/>
    <col customWidth="1" min="7938" max="7938" style="2" width="26.28515625"/>
    <col min="7939" max="8192" style="2" width="9.140625"/>
    <col customWidth="1" min="8193" max="8193" style="2" width="52"/>
    <col customWidth="1" min="8194" max="8194" style="2" width="26.28515625"/>
    <col min="8195" max="8448" style="2" width="9.140625"/>
    <col customWidth="1" min="8449" max="8449" style="2" width="52"/>
    <col customWidth="1" min="8450" max="8450" style="2" width="26.28515625"/>
    <col min="8451" max="8704" style="2" width="9.140625"/>
    <col customWidth="1" min="8705" max="8705" style="2" width="52"/>
    <col customWidth="1" min="8706" max="8706" style="2" width="26.28515625"/>
    <col min="8707" max="8960" style="2" width="9.140625"/>
    <col customWidth="1" min="8961" max="8961" style="2" width="52"/>
    <col customWidth="1" min="8962" max="8962" style="2" width="26.28515625"/>
    <col min="8963" max="9216" style="2" width="9.140625"/>
    <col customWidth="1" min="9217" max="9217" style="2" width="52"/>
    <col customWidth="1" min="9218" max="9218" style="2" width="26.28515625"/>
    <col min="9219" max="9472" style="2" width="9.140625"/>
    <col customWidth="1" min="9473" max="9473" style="2" width="52"/>
    <col customWidth="1" min="9474" max="9474" style="2" width="26.28515625"/>
    <col min="9475" max="9728" style="2" width="9.140625"/>
    <col customWidth="1" min="9729" max="9729" style="2" width="52"/>
    <col customWidth="1" min="9730" max="9730" style="2" width="26.28515625"/>
    <col min="9731" max="9984" style="2" width="9.140625"/>
    <col customWidth="1" min="9985" max="9985" style="2" width="52"/>
    <col customWidth="1" min="9986" max="9986" style="2" width="26.28515625"/>
    <col min="9987" max="10240" style="2" width="9.140625"/>
    <col customWidth="1" min="10241" max="10241" style="2" width="52"/>
    <col customWidth="1" min="10242" max="10242" style="2" width="26.28515625"/>
    <col min="10243" max="10496" style="2" width="9.140625"/>
    <col customWidth="1" min="10497" max="10497" style="2" width="52"/>
    <col customWidth="1" min="10498" max="10498" style="2" width="26.28515625"/>
    <col min="10499" max="10752" style="2" width="9.140625"/>
    <col customWidth="1" min="10753" max="10753" style="2" width="52"/>
    <col customWidth="1" min="10754" max="10754" style="2" width="26.28515625"/>
    <col min="10755" max="11008" style="2" width="9.140625"/>
    <col customWidth="1" min="11009" max="11009" style="2" width="52"/>
    <col customWidth="1" min="11010" max="11010" style="2" width="26.28515625"/>
    <col min="11011" max="11264" style="2" width="9.140625"/>
    <col customWidth="1" min="11265" max="11265" style="2" width="52"/>
    <col customWidth="1" min="11266" max="11266" style="2" width="26.28515625"/>
    <col min="11267" max="11520" style="2" width="9.140625"/>
    <col customWidth="1" min="11521" max="11521" style="2" width="52"/>
    <col customWidth="1" min="11522" max="11522" style="2" width="26.28515625"/>
    <col min="11523" max="11776" style="2" width="9.140625"/>
    <col customWidth="1" min="11777" max="11777" style="2" width="52"/>
    <col customWidth="1" min="11778" max="11778" style="2" width="26.28515625"/>
    <col min="11779" max="12032" style="2" width="9.140625"/>
    <col customWidth="1" min="12033" max="12033" style="2" width="52"/>
    <col customWidth="1" min="12034" max="12034" style="2" width="26.28515625"/>
    <col min="12035" max="12288" style="2" width="9.140625"/>
    <col customWidth="1" min="12289" max="12289" style="2" width="52"/>
    <col customWidth="1" min="12290" max="12290" style="2" width="26.28515625"/>
    <col min="12291" max="12544" style="2" width="9.140625"/>
    <col customWidth="1" min="12545" max="12545" style="2" width="52"/>
    <col customWidth="1" min="12546" max="12546" style="2" width="26.28515625"/>
    <col min="12547" max="12800" style="2" width="9.140625"/>
    <col customWidth="1" min="12801" max="12801" style="2" width="52"/>
    <col customWidth="1" min="12802" max="12802" style="2" width="26.28515625"/>
    <col min="12803" max="13056" style="2" width="9.140625"/>
    <col customWidth="1" min="13057" max="13057" style="2" width="52"/>
    <col customWidth="1" min="13058" max="13058" style="2" width="26.28515625"/>
    <col min="13059" max="13312" style="2" width="9.140625"/>
    <col customWidth="1" min="13313" max="13313" style="2" width="52"/>
    <col customWidth="1" min="13314" max="13314" style="2" width="26.28515625"/>
    <col min="13315" max="13568" style="2" width="9.140625"/>
    <col customWidth="1" min="13569" max="13569" style="2" width="52"/>
    <col customWidth="1" min="13570" max="13570" style="2" width="26.28515625"/>
    <col min="13571" max="13824" style="2" width="9.140625"/>
    <col customWidth="1" min="13825" max="13825" style="2" width="52"/>
    <col customWidth="1" min="13826" max="13826" style="2" width="26.28515625"/>
    <col min="13827" max="14080" style="2" width="9.140625"/>
    <col customWidth="1" min="14081" max="14081" style="2" width="52"/>
    <col customWidth="1" min="14082" max="14082" style="2" width="26.28515625"/>
    <col min="14083" max="14336" style="2" width="9.140625"/>
    <col customWidth="1" min="14337" max="14337" style="2" width="52"/>
    <col customWidth="1" min="14338" max="14338" style="2" width="26.28515625"/>
    <col min="14339" max="14592" style="2" width="9.140625"/>
    <col customWidth="1" min="14593" max="14593" style="2" width="52"/>
    <col customWidth="1" min="14594" max="14594" style="2" width="26.28515625"/>
    <col min="14595" max="14848" style="2" width="9.140625"/>
    <col customWidth="1" min="14849" max="14849" style="2" width="52"/>
    <col customWidth="1" min="14850" max="14850" style="2" width="26.28515625"/>
    <col min="14851" max="15104" style="2" width="9.140625"/>
    <col customWidth="1" min="15105" max="15105" style="2" width="52"/>
    <col customWidth="1" min="15106" max="15106" style="2" width="26.28515625"/>
    <col min="15107" max="15360" style="2" width="9.140625"/>
    <col customWidth="1" min="15361" max="15361" style="2" width="52"/>
    <col customWidth="1" min="15362" max="15362" style="2" width="26.28515625"/>
    <col min="15363" max="15616" style="2" width="9.140625"/>
    <col customWidth="1" min="15617" max="15617" style="2" width="52"/>
    <col customWidth="1" min="15618" max="15618" style="2" width="26.28515625"/>
    <col min="15619" max="15872" style="2" width="9.140625"/>
    <col customWidth="1" min="15873" max="15873" style="2" width="52"/>
    <col customWidth="1" min="15874" max="15874" style="2" width="26.28515625"/>
    <col min="15875" max="16128" style="2" width="9.140625"/>
    <col customWidth="1" min="16129" max="16129" style="2" width="52"/>
    <col customWidth="1" min="16130" max="16130" style="2" width="26.28515625"/>
    <col min="16131" max="16384" style="2" width="9.140625"/>
  </cols>
  <sheetData>
    <row r="1">
      <c r="C1" s="3" t="s">
        <v>142</v>
      </c>
    </row>
    <row r="2">
      <c r="C2" s="3" t="s">
        <v>1</v>
      </c>
    </row>
    <row r="3">
      <c r="C3" s="4" t="s">
        <v>2</v>
      </c>
    </row>
    <row r="4">
      <c r="C4" s="3" t="s">
        <v>3</v>
      </c>
    </row>
    <row r="8" s="43" customFormat="1" ht="15">
      <c r="A8" s="44" t="s">
        <v>130</v>
      </c>
      <c r="B8" s="44"/>
      <c r="C8" s="44"/>
    </row>
    <row r="9" s="43" customFormat="1" ht="33" customHeight="1">
      <c r="A9" s="45" t="s">
        <v>143</v>
      </c>
      <c r="B9" s="45"/>
      <c r="C9" s="45"/>
    </row>
    <row r="11">
      <c r="A11" s="52" t="s">
        <v>132</v>
      </c>
      <c r="B11" s="53" t="s">
        <v>144</v>
      </c>
      <c r="C11" s="54"/>
    </row>
    <row r="12">
      <c r="A12" s="55"/>
      <c r="B12" s="56" t="s">
        <v>145</v>
      </c>
      <c r="C12" s="57" t="s">
        <v>146</v>
      </c>
    </row>
    <row r="13" ht="30">
      <c r="A13" s="48" t="s">
        <v>134</v>
      </c>
      <c r="B13" s="49">
        <f>SUM(B14:B15)</f>
        <v>-140000.5</v>
      </c>
      <c r="C13" s="49">
        <f>SUM(C14:C15)</f>
        <v>-66665.600000000006</v>
      </c>
    </row>
    <row r="14" ht="15">
      <c r="A14" s="50" t="s">
        <v>135</v>
      </c>
      <c r="B14" s="49">
        <v>0</v>
      </c>
      <c r="C14" s="49">
        <v>0</v>
      </c>
    </row>
    <row r="15" ht="15">
      <c r="A15" s="50" t="s">
        <v>136</v>
      </c>
      <c r="B15" s="49">
        <f>пр6!P26</f>
        <v>-140000.5</v>
      </c>
      <c r="C15" s="49">
        <f>пр6!Q26</f>
        <v>-66665.600000000006</v>
      </c>
    </row>
    <row r="16" ht="15">
      <c r="A16" s="48" t="s">
        <v>137</v>
      </c>
      <c r="B16" s="49">
        <f>SUM(B17:B18)</f>
        <v>403826</v>
      </c>
      <c r="C16" s="49">
        <f>SUM(C17:C18)</f>
        <v>348265.69999999995</v>
      </c>
    </row>
    <row r="17" ht="15">
      <c r="A17" s="50" t="s">
        <v>135</v>
      </c>
      <c r="B17" s="49">
        <f>SUM(пр6!P18)</f>
        <v>698164.70000000054</v>
      </c>
      <c r="C17" s="49">
        <f>SUM(пр6!Q18)</f>
        <v>612091.19999999995</v>
      </c>
    </row>
    <row r="18" ht="15">
      <c r="A18" s="50" t="s">
        <v>136</v>
      </c>
      <c r="B18" s="49">
        <f>SUM(пр6!P20)</f>
        <v>-294338.70000000054</v>
      </c>
      <c r="C18" s="49">
        <f>SUM(пр6!Q21)</f>
        <v>-263825.5</v>
      </c>
    </row>
    <row r="19" ht="15">
      <c r="A19" s="50" t="s">
        <v>138</v>
      </c>
      <c r="B19" s="49">
        <f>SUM(B13+B16)</f>
        <v>263825.5</v>
      </c>
      <c r="C19" s="49">
        <f>SUM(C13+C16)</f>
        <v>281600.09999999998</v>
      </c>
    </row>
    <row r="22" ht="63.75" customHeight="1">
      <c r="A22" s="51" t="s">
        <v>139</v>
      </c>
      <c r="B22" s="51"/>
      <c r="C22" s="51"/>
    </row>
    <row r="23" ht="15">
      <c r="A23" s="51" t="s">
        <v>140</v>
      </c>
      <c r="B23" s="51"/>
      <c r="C23" s="58"/>
    </row>
    <row r="24" ht="32.25" customHeight="1">
      <c r="A24" s="51" t="s">
        <v>141</v>
      </c>
      <c r="B24" s="51"/>
      <c r="C24" s="51"/>
    </row>
    <row r="35">
      <c r="A35" s="4"/>
    </row>
    <row r="36">
      <c r="A36" s="4"/>
    </row>
    <row r="37">
      <c r="A37" s="4"/>
    </row>
  </sheetData>
  <mergeCells count="6">
    <mergeCell ref="A8:C8"/>
    <mergeCell ref="A9:C9"/>
    <mergeCell ref="A11:A12"/>
    <mergeCell ref="B11:C11"/>
    <mergeCell ref="A22:C22"/>
    <mergeCell ref="A24:C24"/>
  </mergeCells>
  <printOptions headings="0" gridLines="0"/>
  <pageMargins left="0.78740157480314954" right="0.39370078740157477" top="0.59055118110236249" bottom="0.39370078740157477" header="0.31496062992125984" footer="0.31496062992125984"/>
  <pageSetup paperSize="9" scale="8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2026-01-30T07:38:32Z</dcterms:modified>
</cp:coreProperties>
</file>