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<sst xmlns="http://schemas.openxmlformats.org/spreadsheetml/2006/main" count="180" uniqueCount="180">
  <si>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</si>
  <si>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</si>
  <si>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</si>
  <si>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</si>
  <si>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</si>
  <si>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</si>
  <si>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</si>
  <si>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</si>
  <si>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</si>
  <si>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</si>
  <si>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</si>
  <si>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</si>
  <si>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</si>
  <si>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</si>
  <si>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</si>
  <si>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</si>
  <si>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</si>
  <si>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</si>
  <si>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</si>
  <si>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</si>
  <si>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</si>
  <si>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</si>
  <si>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</si>
  <si>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</si>
  <si>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</si>
  <si>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</si>
  <si>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</si>
  <si>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</si>
  <si>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</si>
  <si>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</si>
  <si>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</si>
  <si>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</si>
  <si>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</si>
  <si>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</si>
  <si>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</si>
  <si>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</si>
  <si>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</si>
  <si>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</si>
  <si>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</si>
  <si>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</si>
  <si>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</si>
  <si>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</si>
  <si>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</si>
  <si>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</si>
  <si>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</si>
  <si>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</si>
  <si>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</si>
  <si>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</si>
  <si>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</si>
  <si>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</si>
  <si>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</si>
  <si>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</si>
  <si>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</si>
  <si>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</si>
  <si>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</si>
  <si>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</si>
  <si>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</si>
  <si>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</si>
  <si>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</si>
  <si>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</si>
  <si>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</si>
  <si>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</si>
  <si>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</si>
  <si>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</si>
  <si>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</si>
  <si>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</si>
  <si>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</si>
  <si>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</si>
  <si>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</si>
  <si>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</si>
  <si>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</si>
  <si>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</si>
  <si>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</si>
  <si>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</si>
  <si>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</si>
  <si>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</si>
  <si>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</si>
  <si>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</si>
  <si>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</si>
  <si>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</si>
  <si>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</si>
  <si>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</si>
  <si>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</si>
  <si>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</si>
  <si>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</si>
  <si>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</si>
  <si>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</si>
  <si>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</si>
  <si>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</si>
  <si>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</si>
  <si>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</si>
  <si>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</si>
  <si>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</si>
  <si>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</si>
  <si>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</si>
  <si>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</si>
  <si>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</si>
  <si>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</si>
  <si>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</si>
  <si>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</si>
  <si>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</si>
  <si>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</si>
  <si>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</si>
  <si>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</si>
  <si>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</si>
  <si>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</si>
  <si>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</si>
  <si>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</si>
  <si>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</si>
  <si>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</si>
  <si>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</si>
  <si>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</si>
  <si>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</si>
  <si>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</si>
  <si>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</si>
  <si>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</si>
  <si>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</si>
  <si>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</si>
  <si>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</si>
  <si>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</si>
  <si>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</si>
  <si>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</si>
  <si>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</si>
  <si>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</si>
  <si>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</si>
  <si>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</si>
  <si>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</si>
  <si>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</si>
  <si>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</si>
  <si>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</si>
  <si>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</si>
  <si>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</si>
  <si>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</si>
  <si>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</si>
  <si>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</si>
  <si>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</si>
  <si>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</si>
  <si>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</si>
  <si>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</si>
  <si>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</si>
  <si>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</si>
  <si>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</si>
  <si>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</si>
  <si>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</si>
  <si>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</si>
  <si>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</si>
  <si>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</si>
  <si>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</si>
  <si>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</si>
  <si>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</si>
  <si>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</si>
  <si>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</si>
  <si>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</si>
  <si>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</si>
  <si>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</si>
  <si>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</si>
  <si>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</si>
  <si>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</si>
  <si>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</si>
  <si>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</si>
  <si>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</si>
  <si>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</si>
  <si>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</si>
  <si>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</si>
  <si>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</si>
  <si>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</si>
  <si>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</si>
  <si>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</si>
  <si>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</si>
  <si>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</si>
  <si>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</si>
  <si>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</si>
  <si>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 xml:space="preserve">Прогнозируемый общий объем доходов бюджета городского округа Мегион Ханты-Мансийского автономного округа - Югры  на  2022 год  </t>
  </si>
  <si>
    <t xml:space="preserve">уточненный план на 2022 год 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</si>
  <si>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</si>
  <si>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</si>
  <si>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</si>
  <si>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</si>
  <si>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Уточненный план план на 2022 год, утвержден решением Думы города от 28.10.2022 №237</t>
  </si>
  <si>
    <t xml:space="preserve">                                                                                                                    от "_07_" __12___ 2022 №_243__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</si>
</sst>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25">
      <selection activeCell="L90" sqref="L90"/>
    </sheetView>
  </sheetViews>
  <sheetFormatPr defaultColWidth="9.00390625" defaultRowHeight="12.75"/>
  <cols>
    <col min="1" max="1" width="28.625" style="1" customWidth="1"/>
    <col min="2" max="2" width="66.75390625" style="1" customWidth="1"/>
    <col min="3" max="3" width="15.25390625" style="1" customWidth="1"/>
    <col min="4" max="4" width="12.00390625" style="16" customWidth="1"/>
    <col min="5" max="5" width="13.625" style="1" customWidth="1"/>
    <col min="6" max="16384" width="9.125" style="1" customWidth="1"/>
  </cols>
  <sheetData>
    <row r="1" spans="2:5" ht="15.75">
      <c r="B1" s="77" t="s">
        <v>90</v>
      </c>
      <c r="C1" s="78"/>
      <c r="D1" s="76"/>
      <c r="E1" s="76"/>
    </row>
    <row r="2" spans="2:5" ht="15.75">
      <c r="B2" s="77" t="s">
        <v>91</v>
      </c>
      <c r="C2" s="78"/>
      <c r="D2" s="76"/>
      <c r="E2" s="76"/>
    </row>
    <row r="3" spans="2:5" ht="15.75">
      <c r="B3" s="77" t="s">
        <v>92</v>
      </c>
      <c r="C3" s="78"/>
      <c r="D3" s="76"/>
      <c r="E3" s="76"/>
    </row>
    <row r="4" spans="2:5" ht="15.75">
      <c r="B4" s="77" t="s">
        <v>179</v>
      </c>
      <c r="C4" s="76"/>
      <c r="D4" s="76"/>
      <c r="E4" s="76"/>
    </row>
    <row r="6" spans="1:5" ht="36.75" customHeight="1">
      <c r="A6" s="75" t="s">
        <v>172</v>
      </c>
      <c r="B6" s="75"/>
      <c r="C6" s="75"/>
      <c r="D6" s="76"/>
      <c r="E6" s="76"/>
    </row>
    <row r="7" spans="1:3" ht="2.25" customHeight="1">
      <c r="A7" s="32"/>
      <c r="B7" s="32"/>
      <c r="C7" s="32"/>
    </row>
    <row r="8" spans="1:5" ht="18.75">
      <c r="A8" s="2"/>
      <c r="B8" s="2"/>
      <c r="E8" s="33" t="s">
        <v>80</v>
      </c>
    </row>
    <row r="9" spans="1:5" ht="12.75" customHeight="1">
      <c r="A9" s="79" t="s">
        <v>38</v>
      </c>
      <c r="B9" s="81" t="s">
        <v>81</v>
      </c>
      <c r="C9" s="82" t="s">
        <v>178</v>
      </c>
      <c r="D9" s="73" t="s">
        <v>89</v>
      </c>
      <c r="E9" s="73" t="s">
        <v>173</v>
      </c>
    </row>
    <row r="10" spans="1:5" ht="65.25" customHeight="1">
      <c r="A10" s="80"/>
      <c r="B10" s="81"/>
      <c r="C10" s="83"/>
      <c r="D10" s="74"/>
      <c r="E10" s="74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SUM(C13+C29)</f>
        <v>1487090.9</v>
      </c>
      <c r="D12" s="24">
        <f>SUM(D13+D29)</f>
        <v>87000</v>
      </c>
      <c r="E12" s="46">
        <f aca="true" t="shared" si="0" ref="E12:E57">SUM(C12+D12)</f>
        <v>1574090.9</v>
      </c>
    </row>
    <row r="13" spans="1:5" ht="15" customHeight="1">
      <c r="A13" s="4"/>
      <c r="B13" s="35" t="s">
        <v>61</v>
      </c>
      <c r="C13" s="24">
        <f>SUM(C14+C16+C18+C23+C27+D28)</f>
        <v>1229076.8</v>
      </c>
      <c r="D13" s="24">
        <f>SUM(D14+D16+D18+D23+D27)</f>
        <v>80000</v>
      </c>
      <c r="E13" s="46">
        <f t="shared" si="0"/>
        <v>1309076.8</v>
      </c>
    </row>
    <row r="14" spans="1:5" ht="15">
      <c r="A14" s="8" t="s">
        <v>17</v>
      </c>
      <c r="B14" s="36" t="s">
        <v>0</v>
      </c>
      <c r="C14" s="25">
        <f>SUM(C15)</f>
        <v>955035.1</v>
      </c>
      <c r="D14" s="25">
        <f>SUM(D15)</f>
        <v>43000</v>
      </c>
      <c r="E14" s="48">
        <f t="shared" si="0"/>
        <v>998035.1</v>
      </c>
    </row>
    <row r="15" spans="1:5" ht="15">
      <c r="A15" s="5" t="s">
        <v>18</v>
      </c>
      <c r="B15" s="6" t="s">
        <v>87</v>
      </c>
      <c r="C15" s="15">
        <v>955035.1</v>
      </c>
      <c r="D15" s="47">
        <v>43000</v>
      </c>
      <c r="E15" s="47">
        <f t="shared" si="0"/>
        <v>998035.1</v>
      </c>
    </row>
    <row r="16" spans="1:5" ht="48" customHeight="1">
      <c r="A16" s="8" t="s">
        <v>54</v>
      </c>
      <c r="B16" s="36" t="s">
        <v>46</v>
      </c>
      <c r="C16" s="30">
        <f>SUM(C17)</f>
        <v>14791.9</v>
      </c>
      <c r="D16" s="30">
        <f>D17</f>
        <v>1000</v>
      </c>
      <c r="E16" s="48">
        <f t="shared" si="0"/>
        <v>15791.9</v>
      </c>
    </row>
    <row r="17" spans="1:5" s="12" customFormat="1" ht="30">
      <c r="A17" s="11" t="s">
        <v>52</v>
      </c>
      <c r="B17" s="37" t="s">
        <v>53</v>
      </c>
      <c r="C17" s="31">
        <v>14791.9</v>
      </c>
      <c r="D17" s="60">
        <v>1000</v>
      </c>
      <c r="E17" s="47">
        <f t="shared" si="0"/>
        <v>15791.9</v>
      </c>
    </row>
    <row r="18" spans="1:5" ht="15">
      <c r="A18" s="8" t="s">
        <v>19</v>
      </c>
      <c r="B18" s="36" t="s">
        <v>7</v>
      </c>
      <c r="C18" s="30">
        <f>SUM(C19:C22)</f>
        <v>161950</v>
      </c>
      <c r="D18" s="30">
        <f>SUM(D19:D22)</f>
        <v>25000</v>
      </c>
      <c r="E18" s="48">
        <f t="shared" si="0"/>
        <v>186950</v>
      </c>
    </row>
    <row r="19" spans="1:5" ht="30">
      <c r="A19" s="5" t="s">
        <v>43</v>
      </c>
      <c r="B19" s="38" t="s">
        <v>9</v>
      </c>
      <c r="C19" s="28">
        <v>154300</v>
      </c>
      <c r="D19" s="47">
        <v>25000</v>
      </c>
      <c r="E19" s="47">
        <f t="shared" si="0"/>
        <v>179300</v>
      </c>
    </row>
    <row r="20" spans="1:5" ht="30">
      <c r="A20" s="5" t="s">
        <v>20</v>
      </c>
      <c r="B20" s="38" t="s">
        <v>10</v>
      </c>
      <c r="C20" s="28">
        <v>0</v>
      </c>
      <c r="D20" s="47"/>
      <c r="E20" s="47">
        <f t="shared" si="0"/>
        <v>0</v>
      </c>
    </row>
    <row r="21" spans="1:5" ht="15">
      <c r="A21" s="5" t="s">
        <v>34</v>
      </c>
      <c r="B21" s="38" t="s">
        <v>35</v>
      </c>
      <c r="C21" s="28">
        <v>0</v>
      </c>
      <c r="D21" s="47"/>
      <c r="E21" s="47">
        <f t="shared" si="0"/>
        <v>0</v>
      </c>
    </row>
    <row r="22" spans="1:5" ht="30">
      <c r="A22" s="5" t="s">
        <v>47</v>
      </c>
      <c r="B22" s="38" t="s">
        <v>48</v>
      </c>
      <c r="C22" s="28">
        <v>7650</v>
      </c>
      <c r="D22" s="47"/>
      <c r="E22" s="47">
        <f t="shared" si="0"/>
        <v>7650</v>
      </c>
    </row>
    <row r="23" spans="1:5" ht="15">
      <c r="A23" s="9" t="s">
        <v>21</v>
      </c>
      <c r="B23" s="39" t="s">
        <v>1</v>
      </c>
      <c r="C23" s="25">
        <f>SUM(C24:C26)</f>
        <v>88100</v>
      </c>
      <c r="D23" s="25">
        <f>SUM(D24:D26)</f>
        <v>11000</v>
      </c>
      <c r="E23" s="48">
        <f t="shared" si="0"/>
        <v>99100</v>
      </c>
    </row>
    <row r="24" spans="1:5" ht="15">
      <c r="A24" s="7" t="s">
        <v>22</v>
      </c>
      <c r="B24" s="6" t="s">
        <v>11</v>
      </c>
      <c r="C24" s="15">
        <v>23000</v>
      </c>
      <c r="D24" s="60"/>
      <c r="E24" s="47">
        <f t="shared" si="0"/>
        <v>23000</v>
      </c>
    </row>
    <row r="25" spans="1:5" ht="15">
      <c r="A25" s="5" t="s">
        <v>149</v>
      </c>
      <c r="B25" s="6" t="s">
        <v>150</v>
      </c>
      <c r="C25" s="15">
        <v>25600</v>
      </c>
      <c r="D25" s="60"/>
      <c r="E25" s="47">
        <f t="shared" si="0"/>
        <v>25600</v>
      </c>
    </row>
    <row r="26" spans="1:5" ht="15">
      <c r="A26" s="5" t="s">
        <v>23</v>
      </c>
      <c r="B26" s="6" t="s">
        <v>12</v>
      </c>
      <c r="C26" s="15">
        <v>39500</v>
      </c>
      <c r="D26" s="60">
        <v>11000</v>
      </c>
      <c r="E26" s="47">
        <f t="shared" si="0"/>
        <v>50500</v>
      </c>
    </row>
    <row r="27" spans="1:5" ht="15">
      <c r="A27" s="9" t="s">
        <v>24</v>
      </c>
      <c r="B27" s="39" t="s">
        <v>8</v>
      </c>
      <c r="C27" s="25">
        <v>9199.8</v>
      </c>
      <c r="D27" s="48"/>
      <c r="E27" s="48">
        <f t="shared" si="0"/>
        <v>9199.8</v>
      </c>
    </row>
    <row r="28" spans="1:5" ht="47.25" customHeight="1">
      <c r="A28" s="9" t="s">
        <v>169</v>
      </c>
      <c r="B28" s="39" t="s">
        <v>176</v>
      </c>
      <c r="C28" s="70">
        <v>0</v>
      </c>
      <c r="D28" s="71"/>
      <c r="E28" s="71">
        <f t="shared" si="0"/>
        <v>0</v>
      </c>
    </row>
    <row r="29" spans="1:5" ht="18" customHeight="1">
      <c r="A29" s="7"/>
      <c r="B29" s="18" t="s">
        <v>62</v>
      </c>
      <c r="C29" s="24">
        <f>SUM(C30+C39+C41+C46+C53+C54+C55)</f>
        <v>258014.09999999998</v>
      </c>
      <c r="D29" s="24">
        <f>SUM(D30+D39+D41+D46+D54+D55)</f>
        <v>7000</v>
      </c>
      <c r="E29" s="46">
        <f t="shared" si="0"/>
        <v>265014.1</v>
      </c>
    </row>
    <row r="30" spans="1:5" ht="45">
      <c r="A30" s="8" t="s">
        <v>25</v>
      </c>
      <c r="B30" s="39" t="s">
        <v>2</v>
      </c>
      <c r="C30" s="25">
        <f>SUM(C31:C38)</f>
        <v>147484.19999999998</v>
      </c>
      <c r="D30" s="25">
        <f>SUM(D31:D38)</f>
        <v>900</v>
      </c>
      <c r="E30" s="48">
        <f t="shared" si="0"/>
        <v>148384.19999999998</v>
      </c>
    </row>
    <row r="31" spans="1:5" ht="45" customHeight="1">
      <c r="A31" s="5" t="s">
        <v>76</v>
      </c>
      <c r="B31" s="40" t="s">
        <v>77</v>
      </c>
      <c r="C31" s="26">
        <v>0</v>
      </c>
      <c r="D31" s="47"/>
      <c r="E31" s="47">
        <f t="shared" si="0"/>
        <v>0</v>
      </c>
    </row>
    <row r="32" spans="1:5" ht="75">
      <c r="A32" s="5" t="s">
        <v>40</v>
      </c>
      <c r="B32" s="6" t="s">
        <v>14</v>
      </c>
      <c r="C32" s="15">
        <v>115805</v>
      </c>
      <c r="D32" s="47"/>
      <c r="E32" s="47">
        <f t="shared" si="0"/>
        <v>115805</v>
      </c>
    </row>
    <row r="33" spans="1:5" ht="75">
      <c r="A33" s="5" t="s">
        <v>36</v>
      </c>
      <c r="B33" s="6" t="s">
        <v>44</v>
      </c>
      <c r="C33" s="15">
        <v>2558</v>
      </c>
      <c r="D33" s="47"/>
      <c r="E33" s="47">
        <f t="shared" si="0"/>
        <v>2558</v>
      </c>
    </row>
    <row r="34" spans="1:5" ht="60.75" customHeight="1">
      <c r="A34" s="5" t="s">
        <v>26</v>
      </c>
      <c r="B34" s="6" t="s">
        <v>39</v>
      </c>
      <c r="C34" s="15">
        <v>348</v>
      </c>
      <c r="D34" s="47"/>
      <c r="E34" s="47">
        <f t="shared" si="0"/>
        <v>348</v>
      </c>
    </row>
    <row r="35" spans="1:5" ht="33" customHeight="1">
      <c r="A35" s="5" t="s">
        <v>49</v>
      </c>
      <c r="B35" s="6" t="s">
        <v>50</v>
      </c>
      <c r="C35" s="15">
        <v>11250</v>
      </c>
      <c r="D35" s="47"/>
      <c r="E35" s="47">
        <f t="shared" si="0"/>
        <v>11250</v>
      </c>
    </row>
    <row r="36" spans="1:5" ht="45.75" customHeight="1">
      <c r="A36" s="5" t="s">
        <v>168</v>
      </c>
      <c r="B36" s="6" t="s">
        <v>161</v>
      </c>
      <c r="C36" s="15">
        <v>2446.4</v>
      </c>
      <c r="D36" s="69"/>
      <c r="E36" s="68">
        <f t="shared" si="0"/>
        <v>2446.4</v>
      </c>
    </row>
    <row r="37" spans="1:5" ht="75">
      <c r="A37" s="5" t="s">
        <v>55</v>
      </c>
      <c r="B37" s="14" t="s">
        <v>56</v>
      </c>
      <c r="C37" s="15">
        <v>11300</v>
      </c>
      <c r="D37" s="47">
        <v>900</v>
      </c>
      <c r="E37" s="47">
        <f t="shared" si="0"/>
        <v>12200</v>
      </c>
    </row>
    <row r="38" spans="1:5" ht="93" customHeight="1">
      <c r="A38" s="5" t="s">
        <v>164</v>
      </c>
      <c r="B38" s="14" t="s">
        <v>165</v>
      </c>
      <c r="C38" s="26">
        <v>3776.8</v>
      </c>
      <c r="D38" s="60"/>
      <c r="E38" s="60">
        <f t="shared" si="0"/>
        <v>3776.8</v>
      </c>
    </row>
    <row r="39" spans="1:5" ht="31.5" customHeight="1">
      <c r="A39" s="8" t="s">
        <v>27</v>
      </c>
      <c r="B39" s="39" t="s">
        <v>3</v>
      </c>
      <c r="C39" s="25">
        <f>SUM(C40)</f>
        <v>11961.2</v>
      </c>
      <c r="D39" s="25">
        <f>SUM(D40)</f>
        <v>0</v>
      </c>
      <c r="E39" s="48">
        <f t="shared" si="0"/>
        <v>11961.2</v>
      </c>
    </row>
    <row r="40" spans="1:5" ht="17.25" customHeight="1">
      <c r="A40" s="5" t="s">
        <v>28</v>
      </c>
      <c r="B40" s="6" t="s">
        <v>4</v>
      </c>
      <c r="C40" s="15">
        <v>11961.2</v>
      </c>
      <c r="D40" s="47"/>
      <c r="E40" s="47">
        <f t="shared" si="0"/>
        <v>11961.2</v>
      </c>
    </row>
    <row r="41" spans="1:5" ht="30">
      <c r="A41" s="8" t="s">
        <v>29</v>
      </c>
      <c r="B41" s="39" t="s">
        <v>123</v>
      </c>
      <c r="C41" s="25">
        <f>SUM(C42:C45)</f>
        <v>19524.199999999997</v>
      </c>
      <c r="D41" s="25">
        <f>SUM(D42:D45)</f>
        <v>0</v>
      </c>
      <c r="E41" s="48">
        <f t="shared" si="0"/>
        <v>19524.199999999997</v>
      </c>
    </row>
    <row r="42" spans="1:5" ht="45">
      <c r="A42" s="5" t="s">
        <v>59</v>
      </c>
      <c r="B42" s="17" t="s">
        <v>60</v>
      </c>
      <c r="C42" s="15">
        <v>10</v>
      </c>
      <c r="D42" s="47"/>
      <c r="E42" s="47">
        <f t="shared" si="0"/>
        <v>10</v>
      </c>
    </row>
    <row r="43" spans="1:5" ht="30">
      <c r="A43" s="5" t="s">
        <v>78</v>
      </c>
      <c r="B43" s="17" t="s">
        <v>79</v>
      </c>
      <c r="C43" s="15">
        <v>0</v>
      </c>
      <c r="D43" s="47"/>
      <c r="E43" s="47">
        <f t="shared" si="0"/>
        <v>0</v>
      </c>
    </row>
    <row r="44" spans="1:5" ht="33" customHeight="1">
      <c r="A44" s="5" t="s">
        <v>137</v>
      </c>
      <c r="B44" s="17" t="s">
        <v>138</v>
      </c>
      <c r="C44" s="15">
        <v>20.1</v>
      </c>
      <c r="D44" s="47"/>
      <c r="E44" s="47">
        <f t="shared" si="0"/>
        <v>20.1</v>
      </c>
    </row>
    <row r="45" spans="1:5" ht="19.5" customHeight="1">
      <c r="A45" s="5" t="s">
        <v>42</v>
      </c>
      <c r="B45" s="6" t="s">
        <v>41</v>
      </c>
      <c r="C45" s="15">
        <v>19494.1</v>
      </c>
      <c r="D45" s="60"/>
      <c r="E45" s="47">
        <f t="shared" si="0"/>
        <v>19494.1</v>
      </c>
    </row>
    <row r="46" spans="1:5" ht="30">
      <c r="A46" s="8" t="s">
        <v>30</v>
      </c>
      <c r="B46" s="39" t="s">
        <v>5</v>
      </c>
      <c r="C46" s="25">
        <f>SUM(C47:C52)</f>
        <v>70868.4</v>
      </c>
      <c r="D46" s="25">
        <f>SUM(D47:D52)</f>
        <v>6100</v>
      </c>
      <c r="E46" s="48">
        <f t="shared" si="0"/>
        <v>76968.4</v>
      </c>
    </row>
    <row r="47" spans="1:5" ht="30">
      <c r="A47" s="5" t="s">
        <v>31</v>
      </c>
      <c r="B47" s="6" t="s">
        <v>13</v>
      </c>
      <c r="C47" s="15">
        <v>55263</v>
      </c>
      <c r="D47" s="47">
        <v>6100</v>
      </c>
      <c r="E47" s="47">
        <f t="shared" si="0"/>
        <v>61363</v>
      </c>
    </row>
    <row r="48" spans="1:5" ht="79.5" customHeight="1">
      <c r="A48" s="5" t="s">
        <v>51</v>
      </c>
      <c r="B48" s="41" t="s">
        <v>85</v>
      </c>
      <c r="C48" s="15">
        <v>3905.4</v>
      </c>
      <c r="D48" s="60"/>
      <c r="E48" s="47">
        <f t="shared" si="0"/>
        <v>3905.4</v>
      </c>
    </row>
    <row r="49" spans="1:5" ht="78.75" customHeight="1">
      <c r="A49" s="5" t="s">
        <v>88</v>
      </c>
      <c r="B49" s="41" t="s">
        <v>93</v>
      </c>
      <c r="C49" s="15">
        <v>226</v>
      </c>
      <c r="D49" s="47"/>
      <c r="E49" s="47">
        <f t="shared" si="0"/>
        <v>226</v>
      </c>
    </row>
    <row r="50" spans="1:5" ht="48" customHeight="1">
      <c r="A50" s="5" t="s">
        <v>57</v>
      </c>
      <c r="B50" s="6" t="s">
        <v>58</v>
      </c>
      <c r="C50" s="15">
        <v>10974</v>
      </c>
      <c r="D50" s="47"/>
      <c r="E50" s="47">
        <f t="shared" si="0"/>
        <v>10974</v>
      </c>
    </row>
    <row r="51" spans="1:5" ht="48" customHeight="1">
      <c r="A51" s="5" t="s">
        <v>82</v>
      </c>
      <c r="B51" s="42" t="s">
        <v>83</v>
      </c>
      <c r="C51" s="15">
        <v>0</v>
      </c>
      <c r="D51" s="47"/>
      <c r="E51" s="47">
        <f t="shared" si="0"/>
        <v>0</v>
      </c>
    </row>
    <row r="52" spans="1:5" ht="77.25" customHeight="1">
      <c r="A52" s="5" t="s">
        <v>139</v>
      </c>
      <c r="B52" s="42" t="s">
        <v>140</v>
      </c>
      <c r="C52" s="15">
        <v>500</v>
      </c>
      <c r="D52" s="47"/>
      <c r="E52" s="47">
        <f t="shared" si="0"/>
        <v>500</v>
      </c>
    </row>
    <row r="53" spans="1:5" ht="15.75" customHeight="1">
      <c r="A53" s="8" t="s">
        <v>170</v>
      </c>
      <c r="B53" s="72" t="s">
        <v>171</v>
      </c>
      <c r="C53" s="70">
        <v>0</v>
      </c>
      <c r="D53" s="48"/>
      <c r="E53" s="71">
        <f t="shared" si="0"/>
        <v>0</v>
      </c>
    </row>
    <row r="54" spans="1:5" ht="15">
      <c r="A54" s="8" t="s">
        <v>32</v>
      </c>
      <c r="B54" s="39" t="s">
        <v>6</v>
      </c>
      <c r="C54" s="25">
        <v>8176.1</v>
      </c>
      <c r="D54" s="48"/>
      <c r="E54" s="48">
        <f t="shared" si="0"/>
        <v>8176.1</v>
      </c>
    </row>
    <row r="55" spans="1:5" ht="15">
      <c r="A55" s="8" t="s">
        <v>143</v>
      </c>
      <c r="B55" s="39" t="s">
        <v>144</v>
      </c>
      <c r="C55" s="25">
        <f>C56+C57</f>
        <v>0</v>
      </c>
      <c r="D55" s="48">
        <f>D56+D57</f>
        <v>0</v>
      </c>
      <c r="E55" s="48">
        <f t="shared" si="0"/>
        <v>0</v>
      </c>
    </row>
    <row r="56" spans="1:5" ht="15">
      <c r="A56" s="5" t="s">
        <v>142</v>
      </c>
      <c r="B56" s="62" t="s">
        <v>141</v>
      </c>
      <c r="C56" s="26">
        <v>0</v>
      </c>
      <c r="D56" s="60"/>
      <c r="E56" s="60">
        <f t="shared" si="0"/>
        <v>0</v>
      </c>
    </row>
    <row r="57" spans="1:5" ht="30">
      <c r="A57" s="5" t="s">
        <v>162</v>
      </c>
      <c r="B57" s="62" t="s">
        <v>163</v>
      </c>
      <c r="C57" s="15">
        <v>0</v>
      </c>
      <c r="D57" s="60"/>
      <c r="E57" s="47">
        <f t="shared" si="0"/>
        <v>0</v>
      </c>
    </row>
    <row r="58" spans="1:5" ht="20.25" customHeight="1">
      <c r="A58" s="50" t="s">
        <v>33</v>
      </c>
      <c r="B58" s="51" t="s">
        <v>37</v>
      </c>
      <c r="C58" s="29">
        <f>SUM(C59+C89+C91+C93+C95)</f>
        <v>3847770.6000000006</v>
      </c>
      <c r="D58" s="29">
        <f>SUM(D59+D89+D91+D93+D95)</f>
        <v>264303.3</v>
      </c>
      <c r="E58" s="29">
        <f>C58+D58</f>
        <v>4112073.9000000004</v>
      </c>
    </row>
    <row r="59" spans="1:5" ht="46.5" customHeight="1">
      <c r="A59" s="21" t="s">
        <v>63</v>
      </c>
      <c r="B59" s="43" t="s">
        <v>64</v>
      </c>
      <c r="C59" s="19">
        <f>SUM(C60,C64,C76,C84)</f>
        <v>3833692.1000000006</v>
      </c>
      <c r="D59" s="19">
        <f>SUM(D60,D64,D76,D84)</f>
        <v>264163.3</v>
      </c>
      <c r="E59" s="48">
        <f aca="true" t="shared" si="1" ref="E59:E88">SUM(C59+D59)</f>
        <v>4097855.4000000004</v>
      </c>
    </row>
    <row r="60" spans="1:5" ht="30">
      <c r="A60" s="53" t="s">
        <v>101</v>
      </c>
      <c r="B60" s="54" t="s">
        <v>86</v>
      </c>
      <c r="C60" s="55">
        <f>SUM(C61:C63)</f>
        <v>619416.3</v>
      </c>
      <c r="D60" s="56">
        <f>D61+D62+D63</f>
        <v>27610.7</v>
      </c>
      <c r="E60" s="56">
        <f t="shared" si="1"/>
        <v>647027</v>
      </c>
    </row>
    <row r="61" spans="1:5" ht="45">
      <c r="A61" s="22" t="s">
        <v>102</v>
      </c>
      <c r="B61" s="13" t="s">
        <v>157</v>
      </c>
      <c r="C61" s="20">
        <v>522997.3</v>
      </c>
      <c r="D61" s="47"/>
      <c r="E61" s="47">
        <f t="shared" si="1"/>
        <v>522997.3</v>
      </c>
    </row>
    <row r="62" spans="1:5" ht="30">
      <c r="A62" s="22" t="s">
        <v>103</v>
      </c>
      <c r="B62" s="13" t="s">
        <v>65</v>
      </c>
      <c r="C62" s="20">
        <v>70700.1</v>
      </c>
      <c r="D62" s="60">
        <v>27610.7</v>
      </c>
      <c r="E62" s="60">
        <f t="shared" si="1"/>
        <v>98310.8</v>
      </c>
    </row>
    <row r="63" spans="1:5" ht="22.5" customHeight="1">
      <c r="A63" s="22" t="s">
        <v>104</v>
      </c>
      <c r="B63" s="13" t="s">
        <v>99</v>
      </c>
      <c r="C63" s="20">
        <v>25718.9</v>
      </c>
      <c r="D63" s="60"/>
      <c r="E63" s="60">
        <f t="shared" si="1"/>
        <v>25718.9</v>
      </c>
    </row>
    <row r="64" spans="1:5" ht="30">
      <c r="A64" s="53" t="s">
        <v>105</v>
      </c>
      <c r="B64" s="57" t="s">
        <v>66</v>
      </c>
      <c r="C64" s="55">
        <f>SUM(C65:C75)</f>
        <v>947691.9000000001</v>
      </c>
      <c r="D64" s="56">
        <f>D65+D66+D67+D68+D69+D70+D71+D72+D73+D74+D75</f>
        <v>184684.9</v>
      </c>
      <c r="E64" s="56">
        <f t="shared" si="1"/>
        <v>1132376.8</v>
      </c>
    </row>
    <row r="65" spans="1:5" ht="65.25" customHeight="1">
      <c r="A65" s="22" t="s">
        <v>106</v>
      </c>
      <c r="B65" s="34" t="s">
        <v>107</v>
      </c>
      <c r="C65" s="61">
        <v>0</v>
      </c>
      <c r="D65" s="47"/>
      <c r="E65" s="47">
        <f t="shared" si="1"/>
        <v>0</v>
      </c>
    </row>
    <row r="66" spans="1:5" ht="31.5" customHeight="1">
      <c r="A66" s="22" t="s">
        <v>108</v>
      </c>
      <c r="B66" s="13" t="s">
        <v>73</v>
      </c>
      <c r="C66" s="20">
        <v>0</v>
      </c>
      <c r="D66" s="47"/>
      <c r="E66" s="47">
        <f t="shared" si="1"/>
        <v>0</v>
      </c>
    </row>
    <row r="67" spans="1:5" ht="95.25" customHeight="1">
      <c r="A67" s="22" t="s">
        <v>133</v>
      </c>
      <c r="B67" s="63" t="s">
        <v>135</v>
      </c>
      <c r="C67" s="20">
        <v>224819</v>
      </c>
      <c r="D67" s="47">
        <v>39630</v>
      </c>
      <c r="E67" s="47">
        <f t="shared" si="1"/>
        <v>264449</v>
      </c>
    </row>
    <row r="68" spans="1:5" ht="77.25" customHeight="1">
      <c r="A68" s="22" t="s">
        <v>134</v>
      </c>
      <c r="B68" s="63" t="s">
        <v>136</v>
      </c>
      <c r="C68" s="20">
        <v>521965.3</v>
      </c>
      <c r="D68" s="47">
        <v>146370</v>
      </c>
      <c r="E68" s="47">
        <f t="shared" si="1"/>
        <v>668335.3</v>
      </c>
    </row>
    <row r="69" spans="1:5" ht="50.25" customHeight="1">
      <c r="A69" s="64" t="s">
        <v>151</v>
      </c>
      <c r="B69" s="65" t="s">
        <v>152</v>
      </c>
      <c r="C69" s="61">
        <v>0</v>
      </c>
      <c r="D69" s="60"/>
      <c r="E69" s="60">
        <f t="shared" si="1"/>
        <v>0</v>
      </c>
    </row>
    <row r="70" spans="1:5" ht="61.5" customHeight="1">
      <c r="A70" s="22" t="s">
        <v>159</v>
      </c>
      <c r="B70" s="67" t="s">
        <v>160</v>
      </c>
      <c r="C70" s="20">
        <v>41904.1</v>
      </c>
      <c r="D70" s="60">
        <v>-2064.4</v>
      </c>
      <c r="E70" s="60">
        <f t="shared" si="1"/>
        <v>39839.7</v>
      </c>
    </row>
    <row r="71" spans="1:5" ht="65.25" customHeight="1">
      <c r="A71" s="22" t="s">
        <v>153</v>
      </c>
      <c r="B71" s="23" t="s">
        <v>154</v>
      </c>
      <c r="C71" s="61">
        <v>270</v>
      </c>
      <c r="D71" s="60"/>
      <c r="E71" s="47">
        <f t="shared" si="1"/>
        <v>270</v>
      </c>
    </row>
    <row r="72" spans="1:5" ht="32.25" customHeight="1">
      <c r="A72" s="22" t="s">
        <v>109</v>
      </c>
      <c r="B72" s="13" t="s">
        <v>95</v>
      </c>
      <c r="C72" s="20">
        <v>2397.9</v>
      </c>
      <c r="D72" s="60"/>
      <c r="E72" s="47">
        <f t="shared" si="1"/>
        <v>2397.9</v>
      </c>
    </row>
    <row r="73" spans="1:5" ht="32.25" customHeight="1">
      <c r="A73" s="22" t="s">
        <v>166</v>
      </c>
      <c r="B73" s="13" t="s">
        <v>167</v>
      </c>
      <c r="C73" s="20">
        <v>215.8</v>
      </c>
      <c r="D73" s="60"/>
      <c r="E73" s="47">
        <f t="shared" si="1"/>
        <v>215.8</v>
      </c>
    </row>
    <row r="74" spans="1:5" ht="32.25" customHeight="1">
      <c r="A74" s="22" t="s">
        <v>110</v>
      </c>
      <c r="B74" s="23" t="s">
        <v>124</v>
      </c>
      <c r="C74" s="20">
        <v>14433.1</v>
      </c>
      <c r="D74" s="60"/>
      <c r="E74" s="60">
        <f t="shared" si="1"/>
        <v>14433.1</v>
      </c>
    </row>
    <row r="75" spans="1:5" ht="15">
      <c r="A75" s="22" t="s">
        <v>111</v>
      </c>
      <c r="B75" s="13" t="s">
        <v>67</v>
      </c>
      <c r="C75" s="20">
        <v>141686.7</v>
      </c>
      <c r="D75" s="60">
        <v>749.3</v>
      </c>
      <c r="E75" s="60">
        <f t="shared" si="1"/>
        <v>142436</v>
      </c>
    </row>
    <row r="76" spans="1:5" ht="30">
      <c r="A76" s="53" t="s">
        <v>112</v>
      </c>
      <c r="B76" s="58" t="s">
        <v>75</v>
      </c>
      <c r="C76" s="55">
        <f>C77+C78+C79+C80+C81+C82+C83</f>
        <v>2072124.7000000002</v>
      </c>
      <c r="D76" s="55">
        <f>D77+D78+D79+D80+D81+D82+D83</f>
        <v>48242.399999999994</v>
      </c>
      <c r="E76" s="56">
        <f t="shared" si="1"/>
        <v>2120367.1</v>
      </c>
    </row>
    <row r="77" spans="1:5" ht="31.5" customHeight="1">
      <c r="A77" s="22" t="s">
        <v>113</v>
      </c>
      <c r="B77" s="13" t="s">
        <v>69</v>
      </c>
      <c r="C77" s="20">
        <v>1995119.6</v>
      </c>
      <c r="D77" s="47">
        <v>45752.2</v>
      </c>
      <c r="E77" s="47">
        <f t="shared" si="1"/>
        <v>2040871.8</v>
      </c>
    </row>
    <row r="78" spans="1:5" ht="75">
      <c r="A78" s="22" t="s">
        <v>114</v>
      </c>
      <c r="B78" s="13" t="s">
        <v>74</v>
      </c>
      <c r="C78" s="20">
        <v>35600</v>
      </c>
      <c r="D78" s="47"/>
      <c r="E78" s="47">
        <f t="shared" si="1"/>
        <v>35600</v>
      </c>
    </row>
    <row r="79" spans="1:5" ht="60">
      <c r="A79" s="22" t="s">
        <v>115</v>
      </c>
      <c r="B79" s="13" t="s">
        <v>70</v>
      </c>
      <c r="C79" s="20">
        <v>18139.8</v>
      </c>
      <c r="D79" s="60"/>
      <c r="E79" s="47">
        <f t="shared" si="1"/>
        <v>18139.8</v>
      </c>
    </row>
    <row r="80" spans="1:5" ht="60">
      <c r="A80" s="22" t="s">
        <v>116</v>
      </c>
      <c r="B80" s="44" t="s">
        <v>84</v>
      </c>
      <c r="C80" s="20">
        <v>5.3</v>
      </c>
      <c r="D80" s="47"/>
      <c r="E80" s="47">
        <f t="shared" si="1"/>
        <v>5.3</v>
      </c>
    </row>
    <row r="81" spans="1:5" ht="49.5" customHeight="1">
      <c r="A81" s="22" t="s">
        <v>117</v>
      </c>
      <c r="B81" s="13" t="s">
        <v>94</v>
      </c>
      <c r="C81" s="20">
        <v>12285.5</v>
      </c>
      <c r="D81" s="60"/>
      <c r="E81" s="47">
        <f t="shared" si="1"/>
        <v>12285.5</v>
      </c>
    </row>
    <row r="82" spans="1:5" ht="62.25" customHeight="1">
      <c r="A82" s="22" t="s">
        <v>118</v>
      </c>
      <c r="B82" s="13" t="s">
        <v>100</v>
      </c>
      <c r="C82" s="20">
        <v>4121</v>
      </c>
      <c r="D82" s="60">
        <v>2490.2</v>
      </c>
      <c r="E82" s="47">
        <f t="shared" si="1"/>
        <v>6611.2</v>
      </c>
    </row>
    <row r="83" spans="1:5" ht="30">
      <c r="A83" s="22" t="s">
        <v>119</v>
      </c>
      <c r="B83" s="23" t="s">
        <v>68</v>
      </c>
      <c r="C83" s="20">
        <v>6853.5</v>
      </c>
      <c r="D83" s="60"/>
      <c r="E83" s="47">
        <f t="shared" si="1"/>
        <v>6853.5</v>
      </c>
    </row>
    <row r="84" spans="1:5" ht="15">
      <c r="A84" s="53" t="s">
        <v>120</v>
      </c>
      <c r="B84" s="57" t="s">
        <v>71</v>
      </c>
      <c r="C84" s="56">
        <f>C85+C86+C87+C88</f>
        <v>194459.19999999998</v>
      </c>
      <c r="D84" s="55">
        <f>SUM(D85:D88)</f>
        <v>3625.3</v>
      </c>
      <c r="E84" s="56">
        <f t="shared" si="1"/>
        <v>198084.49999999997</v>
      </c>
    </row>
    <row r="85" spans="1:5" ht="65.25" customHeight="1">
      <c r="A85" s="22" t="s">
        <v>158</v>
      </c>
      <c r="B85" s="23" t="s">
        <v>177</v>
      </c>
      <c r="C85" s="20">
        <v>46090.8</v>
      </c>
      <c r="D85" s="20"/>
      <c r="E85" s="47">
        <f t="shared" si="1"/>
        <v>46090.8</v>
      </c>
    </row>
    <row r="86" spans="1:5" ht="64.5" customHeight="1">
      <c r="A86" s="22" t="s">
        <v>174</v>
      </c>
      <c r="B86" s="23" t="s">
        <v>175</v>
      </c>
      <c r="C86" s="20">
        <v>118300</v>
      </c>
      <c r="D86" s="20"/>
      <c r="E86" s="47">
        <f t="shared" si="1"/>
        <v>118300</v>
      </c>
    </row>
    <row r="87" spans="1:5" ht="45">
      <c r="A87" s="22" t="s">
        <v>155</v>
      </c>
      <c r="B87" s="66" t="s">
        <v>156</v>
      </c>
      <c r="C87" s="20">
        <v>5000</v>
      </c>
      <c r="D87" s="47"/>
      <c r="E87" s="47">
        <f t="shared" si="1"/>
        <v>5000</v>
      </c>
    </row>
    <row r="88" spans="1:5" ht="30">
      <c r="A88" s="22" t="s">
        <v>121</v>
      </c>
      <c r="B88" s="13" t="s">
        <v>72</v>
      </c>
      <c r="C88" s="20">
        <v>25068.4</v>
      </c>
      <c r="D88" s="60">
        <v>3625.3</v>
      </c>
      <c r="E88" s="60">
        <f t="shared" si="1"/>
        <v>28693.7</v>
      </c>
    </row>
    <row r="89" spans="1:5" ht="45">
      <c r="A89" s="21" t="s">
        <v>126</v>
      </c>
      <c r="B89" s="59" t="s">
        <v>128</v>
      </c>
      <c r="C89" s="19">
        <f>C90</f>
        <v>4990.2</v>
      </c>
      <c r="D89" s="19">
        <f>D90</f>
        <v>140</v>
      </c>
      <c r="E89" s="19">
        <f>E90</f>
        <v>5130.2</v>
      </c>
    </row>
    <row r="90" spans="1:5" ht="30">
      <c r="A90" s="22" t="s">
        <v>129</v>
      </c>
      <c r="B90" s="13" t="s">
        <v>131</v>
      </c>
      <c r="C90" s="20">
        <v>4990.2</v>
      </c>
      <c r="D90" s="47">
        <v>140</v>
      </c>
      <c r="E90" s="60">
        <f>SUM(C90+D90)</f>
        <v>5130.2</v>
      </c>
    </row>
    <row r="91" spans="1:5" ht="30">
      <c r="A91" s="21" t="s">
        <v>127</v>
      </c>
      <c r="B91" s="59" t="s">
        <v>125</v>
      </c>
      <c r="C91" s="19">
        <f>C92</f>
        <v>15000</v>
      </c>
      <c r="D91" s="19">
        <f>D92</f>
        <v>0</v>
      </c>
      <c r="E91" s="19">
        <f>E92</f>
        <v>15000</v>
      </c>
    </row>
    <row r="92" spans="1:5" ht="33" customHeight="1">
      <c r="A92" s="22" t="s">
        <v>130</v>
      </c>
      <c r="B92" s="13" t="s">
        <v>132</v>
      </c>
      <c r="C92" s="20">
        <v>15000</v>
      </c>
      <c r="D92" s="60"/>
      <c r="E92" s="47">
        <f>SUM(C92+D92)</f>
        <v>15000</v>
      </c>
    </row>
    <row r="93" spans="1:5" ht="18" customHeight="1">
      <c r="A93" s="21" t="s">
        <v>145</v>
      </c>
      <c r="B93" s="59" t="s">
        <v>146</v>
      </c>
      <c r="C93" s="19">
        <f>C94</f>
        <v>12000</v>
      </c>
      <c r="D93" s="19">
        <f>D94</f>
        <v>0</v>
      </c>
      <c r="E93" s="19">
        <f>E94</f>
        <v>12000</v>
      </c>
    </row>
    <row r="94" spans="1:5" ht="30.75" customHeight="1">
      <c r="A94" s="22" t="s">
        <v>147</v>
      </c>
      <c r="B94" s="13" t="s">
        <v>148</v>
      </c>
      <c r="C94" s="20">
        <v>12000</v>
      </c>
      <c r="D94" s="47"/>
      <c r="E94" s="47">
        <f>SUM(C94+D94)</f>
        <v>12000</v>
      </c>
    </row>
    <row r="95" spans="1:5" ht="45">
      <c r="A95" s="21" t="s">
        <v>96</v>
      </c>
      <c r="B95" s="59" t="s">
        <v>97</v>
      </c>
      <c r="C95" s="19">
        <f>C96</f>
        <v>-17911.7</v>
      </c>
      <c r="D95" s="19">
        <f>D96</f>
        <v>0</v>
      </c>
      <c r="E95" s="19">
        <f>E96</f>
        <v>-17911.7</v>
      </c>
    </row>
    <row r="96" spans="1:5" ht="45">
      <c r="A96" s="22" t="s">
        <v>122</v>
      </c>
      <c r="B96" s="13" t="s">
        <v>98</v>
      </c>
      <c r="C96" s="20">
        <v>-17911.7</v>
      </c>
      <c r="D96" s="60"/>
      <c r="E96" s="47">
        <f>SUM(C96+D96)</f>
        <v>-17911.7</v>
      </c>
    </row>
    <row r="97" spans="1:5" ht="21.75" customHeight="1">
      <c r="A97" s="10"/>
      <c r="B97" s="45" t="s">
        <v>15</v>
      </c>
      <c r="C97" s="27">
        <f>SUM(C12+C58)</f>
        <v>5334861.5</v>
      </c>
      <c r="D97" s="27">
        <f>SUM(D12+D58)</f>
        <v>351303.3</v>
      </c>
      <c r="E97" s="49">
        <f>SUM(C97+D97)</f>
        <v>5686164.8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2022-12-06T07:06:45Z</cp:lastPrinted>
  <dcterms:created xsi:type="dcterms:W3CDTF">2008-08-05T09:03:05Z</dcterms:created>
  <dcterms:modified xsi:type="dcterms:W3CDTF">2022-12-06T07:07:23Z</dcterms:modified>
  <cp:category/>
  <cp:version/>
  <cp:contentType/>
  <cp:contentStatus/>
</cp:coreProperties>
</file>