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<sst xmlns="http://schemas.openxmlformats.org/spreadsheetml/2006/main" count="517" uniqueCount="513">
  <si>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</si>
  <si>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</si>
  <si>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</si>
  <si>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</si>
  <si>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</si>
  <si>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</si>
  <si>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</si>
  <si>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</si>
  <si>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</si>
  <si>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</si>
  <si>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</si>
  <si>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</si>
  <si>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</si>
  <si>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</si>
  <si>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</si>
  <si>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</si>
  <si>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</si>
  <si>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</si>
  <si>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</si>
  <si>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</si>
  <si>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</si>
  <si>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</si>
  <si>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</si>
  <si>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</si>
  <si>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</si>
  <si>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</si>
  <si>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</si>
  <si>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</si>
  <si>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</si>
  <si>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</si>
  <si>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</si>
  <si>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</si>
  <si>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</si>
  <si>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</si>
  <si>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</si>
  <si>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</si>
  <si>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</si>
  <si>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</si>
  <si>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</si>
  <si>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</si>
  <si>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</si>
  <si>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</si>
  <si>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</si>
  <si>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</si>
  <si>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</si>
  <si>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</si>
  <si>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</si>
  <si>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</si>
  <si>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</si>
  <si>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</si>
  <si>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</si>
  <si>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</si>
  <si>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</si>
  <si>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</si>
  <si>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</si>
  <si>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</si>
  <si>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</si>
  <si>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</si>
  <si>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</si>
  <si>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</si>
  <si>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</si>
  <si>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</si>
  <si>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</si>
  <si>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</si>
  <si>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</si>
  <si>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</si>
  <si>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</si>
  <si>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</si>
  <si>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</si>
  <si>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</si>
  <si>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</si>
  <si>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</si>
  <si>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</si>
  <si>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</si>
  <si>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</si>
  <si>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</si>
  <si>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</si>
  <si>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</si>
  <si>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</si>
  <si>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</si>
  <si>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</si>
  <si>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</si>
  <si>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</si>
  <si>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</si>
  <si>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</si>
  <si>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</si>
  <si>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</si>
  <si>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</si>
  <si>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</si>
  <si>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</si>
  <si>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</si>
  <si>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</si>
  <si>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</si>
  <si>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</si>
  <si>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</si>
  <si>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</si>
  <si>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</si>
  <si>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</si>
  <si>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</si>
  <si>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</si>
  <si>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</si>
  <si>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</si>
  <si>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</si>
  <si>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</si>
  <si>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</si>
  <si>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</si>
  <si>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</si>
  <si>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</si>
  <si>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</si>
  <si>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</si>
  <si>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</si>
  <si>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</si>
  <si>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</si>
  <si>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</si>
  <si>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</si>
  <si>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</si>
  <si>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</si>
  <si>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</si>
  <si>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</si>
  <si>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</si>
  <si>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</si>
  <si>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</si>
  <si>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</si>
  <si>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</si>
  <si>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</si>
  <si>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</si>
  <si>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</si>
  <si>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</si>
  <si>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</si>
  <si>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</si>
  <si>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</si>
  <si>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</si>
  <si>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</si>
  <si>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</si>
  <si>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</si>
  <si>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</si>
  <si>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</si>
  <si>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</si>
  <si>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</si>
  <si>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</si>
  <si>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</si>
  <si>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</si>
  <si>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</si>
  <si>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</si>
  <si>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</si>
  <si>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</si>
  <si>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</si>
  <si>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</si>
  <si>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</si>
  <si>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</si>
  <si>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</si>
  <si>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</si>
  <si>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</si>
  <si>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</si>
  <si>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</si>
  <si>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</si>
  <si>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</si>
  <si>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</si>
  <si>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</si>
  <si>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</si>
  <si>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</si>
  <si>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</si>
  <si>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</si>
  <si>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</si>
  <si>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</si>
  <si>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</si>
  <si>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</si>
  <si>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</si>
  <si>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</si>
  <si>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</si>
  <si>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</si>
  <si>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</si>
  <si>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</si>
  <si>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</si>
  <si>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</si>
  <si>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</si>
  <si>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</si>
  <si>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</si>
  <si>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</si>
  <si>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</si>
  <si>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</si>
  <si>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</si>
  <si>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</si>
  <si>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</si>
  <si>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</si>
  <si>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</si>
  <si>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</si>
  <si>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</si>
  <si>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</si>
  <si>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</si>
  <si>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</si>
  <si>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</si>
  <si>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</si>
  <si>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</si>
  <si>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</si>
  <si>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</si>
  <si>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</si>
  <si>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</si>
  <si>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</si>
  <si>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</si>
  <si>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</si>
  <si>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</si>
  <si>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</si>
  <si>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</si>
  <si>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</si>
  <si>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</si>
  <si>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</si>
  <si>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</si>
  <si>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</si>
  <si>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</si>
  <si>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</si>
  <si>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</si>
  <si>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</si>
  <si>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</si>
  <si>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</si>
  <si>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</si>
  <si>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</si>
  <si>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</si>
  <si>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</si>
  <si>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</si>
  <si>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</si>
  <si>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</si>
  <si>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</si>
  <si>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</si>
  <si>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</si>
  <si>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</si>
  <si>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</si>
  <si>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</si>
  <si>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</si>
  <si>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</si>
  <si>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</si>
  <si>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</si>
  <si>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</si>
  <si>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</si>
  <si>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</si>
  <si>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</si>
  <si>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</si>
  <si>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</si>
  <si>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</si>
  <si>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</si>
  <si>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</si>
  <si>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</si>
  <si>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</si>
  <si>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</si>
  <si>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</si>
  <si>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</si>
  <si>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</si>
  <si>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</si>
  <si>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</si>
  <si>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</si>
  <si>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</si>
  <si>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</si>
  <si>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</si>
  <si>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</si>
  <si>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</si>
  <si>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</si>
  <si>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</si>
  <si>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</si>
  <si>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</si>
  <si>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</si>
  <si>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</si>
  <si>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</si>
  <si>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</si>
  <si>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</si>
  <si>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</si>
  <si>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</si>
  <si>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</si>
  <si>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</si>
  <si>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</si>
  <si>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</si>
  <si>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</si>
  <si>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</si>
  <si>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</si>
  <si>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</si>
  <si>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</si>
  <si>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</si>
  <si>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</si>
  <si>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</si>
  <si>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</si>
  <si>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</si>
  <si>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</si>
  <si>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</si>
  <si>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</si>
  <si>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</si>
  <si>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</si>
  <si>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</si>
  <si>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</si>
  <si>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</si>
  <si>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</si>
  <si>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</si>
  <si>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</si>
  <si>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</si>
  <si>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</si>
  <si>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</si>
  <si>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</si>
  <si>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</si>
  <si>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</si>
  <si>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</si>
  <si>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</si>
  <si>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</si>
  <si>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</si>
  <si>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</si>
  <si>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</si>
  <si>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</si>
  <si>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</si>
  <si>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</si>
  <si>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</si>
  <si>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</si>
  <si>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</si>
  <si>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</si>
  <si>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</si>
  <si>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</si>
  <si>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</si>
  <si>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</si>
  <si>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</si>
  <si>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</si>
  <si>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</si>
  <si>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</si>
  <si>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</si>
  <si>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</si>
  <si>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</si>
  <si>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</si>
  <si>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</si>
  <si>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</si>
  <si>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</si>
  <si>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</si>
  <si>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</si>
  <si>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</si>
  <si>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</si>
  <si>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</si>
  <si>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</si>
  <si>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</si>
  <si>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</si>
  <si>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</si>
  <si>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</si>
  <si>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</si>
  <si>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</si>
  <si>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</si>
  <si>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</si>
  <si>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</si>
  <si>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</si>
  <si>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</si>
  <si>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</si>
  <si>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</si>
  <si>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</si>
  <si>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</si>
  <si>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</si>
  <si>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</si>
  <si>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</si>
  <si>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</si>
  <si>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</si>
  <si>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</si>
  <si>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</si>
  <si>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</si>
  <si>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</si>
  <si>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</si>
  <si>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</si>
  <si>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</si>
  <si>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</si>
  <si>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</si>
  <si>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</si>
  <si>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</si>
  <si>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</si>
  <si>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</si>
  <si>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</si>
  <si>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</si>
  <si>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</si>
  <si>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</si>
  <si>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</si>
  <si>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</si>
  <si>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</si>
  <si>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</si>
  <si>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</si>
  <si>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</si>
  <si>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</si>
  <si>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</si>
  <si>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</si>
  <si>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</si>
  <si>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</si>
  <si>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</si>
  <si>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</si>
  <si>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</si>
  <si>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</si>
  <si>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</si>
  <si>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</si>
  <si>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</si>
  <si>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</si>
  <si>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</si>
  <si>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</si>
  <si>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</si>
  <si>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</si>
  <si>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</si>
  <si>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</si>
  <si>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</si>
  <si>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</si>
  <si>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</si>
  <si>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</si>
  <si>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</si>
  <si>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</si>
  <si>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</si>
  <si>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</si>
  <si>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</si>
  <si>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</si>
  <si>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</si>
  <si>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</si>
  <si>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</si>
  <si>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</si>
  <si>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</si>
  <si>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</si>
  <si>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</si>
  <si>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</si>
  <si>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</si>
  <si>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</si>
  <si>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</si>
  <si>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</si>
  <si>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</si>
  <si>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</si>
  <si>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</si>
  <si>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</si>
  <si>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</si>
  <si>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</si>
  <si>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</si>
  <si>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</si>
  <si>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</si>
  <si>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</si>
  <si>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</si>
  <si>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</si>
  <si>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</si>
  <si>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</si>
  <si>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</si>
  <si>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</si>
  <si>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</si>
  <si>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</si>
  <si>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</si>
  <si>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</si>
  <si>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</si>
  <si>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</si>
  <si>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</si>
  <si>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</si>
  <si>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</si>
  <si>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</si>
  <si>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</si>
  <si>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</si>
  <si>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</si>
  <si>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</si>
  <si>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</si>
  <si>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</si>
  <si>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</si>
  <si>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</si>
  <si>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</si>
  <si>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</si>
  <si>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</si>
  <si>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</si>
  <si>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</si>
  <si>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</si>
  <si>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</si>
  <si>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</si>
  <si>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</si>
  <si>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</si>
  <si>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</si>
  <si>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</si>
  <si>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</si>
  <si>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</si>
  <si>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</si>
  <si>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</si>
  <si>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</si>
  <si>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</si>
  <si>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</si>
  <si>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</si>
  <si>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</si>
  <si>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</si>
  <si>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</si>
  <si>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</si>
  <si>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</si>
  <si>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</si>
  <si>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</si>
  <si>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</si>
  <si>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</si>
  <si>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</si>
  <si>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</si>
  <si>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</si>
  <si>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</si>
  <si>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000  1  16  01093  01  0000  140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</si>
  <si>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</si>
  <si>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</si>
  <si>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000  2  02  20077  00  0000  150</t>
  </si>
  <si>
    <t>000  2  02  20077  04  0000  150</t>
  </si>
  <si>
    <t>000  2  02  25590  04  0000  150</t>
  </si>
  <si>
    <t>000  2  02  25590  00  0000  150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</si>
  <si>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</si>
  <si>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</si>
  <si>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000  2  02  20303  00  0000  150</t>
  </si>
  <si>
    <t>000  2  02  20303  04  0000  150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</si>
  <si>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</si>
  <si>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</si>
  <si>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000  2  02  25179  00  0000  150</t>
  </si>
  <si>
    <t>000  2  02  25179  04  0000  150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</si>
  <si>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</si>
  <si>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</si>
  <si>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000  2  02  20300  00  0000  150</t>
  </si>
  <si>
    <t>000  2  02  20300  04  0000  150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</si>
  <si>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</si>
  <si>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</si>
  <si>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% исполнения к плану на 2023 год</t>
  </si>
  <si>
    <t xml:space="preserve">Уточненный план на 2023 год, утвержден решением Думы города Мегиона от  23.06.2023 №293 </t>
  </si>
  <si>
    <t>Доходы бюджета городского округа Мегион Ханты-Мансийского автономного округа-Югры по кодам классификации доходов бюджетов за девять месяцев 2023 года</t>
  </si>
  <si>
    <t>Исполнено на 01.10.2023 года</t>
  </si>
  <si>
    <t>Инициативные платежи</t>
  </si>
  <si>
    <t>Инициативные платежи, зачисляемые в бюджеты городских округов</t>
  </si>
  <si>
    <t>Инициативные платежи, зачисляемые в бюджеты городских округов (Инициативный проект«Тепловые сети. Наружные сети водоснабжения к домам 53,51,49,47,45,43, магазин д. 41 по улице Сутормина по улице Нагорная д.6, 6а в городе Мегион»)</t>
  </si>
  <si>
    <t>000  1  17  15000  00  0000  150</t>
  </si>
  <si>
    <t>000  1  17  15020  04  0000  150</t>
  </si>
  <si>
    <t>000  1  17  15020  04  0007  150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</si>
</sst>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49" fontId="2" fillId="0" borderId="10" xfId="53" applyNumberFormat="1" applyFont="1" applyFill="1" applyBorder="1" applyAlignment="1">
      <alignment wrapText="1"/>
      <protection/>
    </xf>
    <xf numFmtId="17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/>
    </xf>
    <xf numFmtId="0" fontId="47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justify" vertical="top" wrapText="1"/>
    </xf>
    <xf numFmtId="49" fontId="47" fillId="0" borderId="11" xfId="0" applyNumberFormat="1" applyFont="1" applyFill="1" applyBorder="1" applyAlignment="1">
      <alignment/>
    </xf>
    <xf numFmtId="0" fontId="7" fillId="0" borderId="10" xfId="42" applyFont="1" applyFill="1" applyBorder="1" applyAlignment="1">
      <alignment horizontal="justify" vertical="top" wrapText="1"/>
    </xf>
    <xf numFmtId="0" fontId="7" fillId="0" borderId="10" xfId="42" applyFont="1" applyFill="1" applyBorder="1" applyAlignment="1">
      <alignment vertical="top" wrapText="1"/>
    </xf>
    <xf numFmtId="0" fontId="47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0"/>
  <sheetViews>
    <sheetView tabSelected="1" zoomScale="70" zoomScaleNormal="70" zoomScalePageLayoutView="0" workbookViewId="0" topLeftCell="B1">
      <selection activeCell="L5" sqref="K5:L5"/>
    </sheetView>
  </sheetViews>
  <sheetFormatPr defaultColWidth="9.33203125" defaultRowHeight="11.25"/>
  <cols>
    <col min="1" max="1" width="6.33203125" style="8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25" customWidth="1"/>
    <col min="6" max="6" width="18" style="1" customWidth="1"/>
    <col min="7" max="7" width="9.33203125" style="8" customWidth="1"/>
    <col min="8" max="8" width="12.5" style="8" bestFit="1" customWidth="1"/>
    <col min="9" max="15" width="9.33203125" style="8" customWidth="1"/>
    <col min="16" max="16384" width="9.33203125" style="8" customWidth="1"/>
  </cols>
  <sheetData>
    <row r="1" spans="3:5" s="1" customFormat="1" ht="15.75">
      <c r="C1" s="2"/>
      <c r="D1" s="2"/>
      <c r="E1" s="25"/>
    </row>
    <row r="2" spans="2:6" s="1" customFormat="1" ht="30" customHeight="1">
      <c r="B2" s="35" t="s">
        <v>505</v>
      </c>
      <c r="C2" s="35"/>
      <c r="D2" s="35"/>
      <c r="E2" s="35"/>
      <c r="F2" s="35"/>
    </row>
    <row r="3" spans="2:6" s="1" customFormat="1" ht="15.75">
      <c r="B3" s="3"/>
      <c r="C3" s="3"/>
      <c r="D3" s="3"/>
      <c r="E3" s="26"/>
      <c r="F3" s="3"/>
    </row>
    <row r="4" spans="3:6" s="1" customFormat="1" ht="15.75">
      <c r="C4" s="2"/>
      <c r="D4" s="2"/>
      <c r="E4" s="27"/>
      <c r="F4" s="4" t="s">
        <v>124</v>
      </c>
    </row>
    <row r="5" spans="2:6" s="7" customFormat="1" ht="153" customHeight="1">
      <c r="B5" s="5" t="s">
        <v>194</v>
      </c>
      <c r="C5" s="6" t="s">
        <v>210</v>
      </c>
      <c r="D5" s="16" t="s">
        <v>504</v>
      </c>
      <c r="E5" s="28" t="s">
        <v>506</v>
      </c>
      <c r="F5" s="5" t="s">
        <v>503</v>
      </c>
    </row>
    <row r="6" spans="2:6" ht="15.75">
      <c r="B6" s="10" t="s">
        <v>0</v>
      </c>
      <c r="C6" s="11" t="s">
        <v>1</v>
      </c>
      <c r="D6" s="12">
        <f>SUM(D7,D183)</f>
        <v>6651968.800000001</v>
      </c>
      <c r="E6" s="21">
        <f>SUM(E7,E183)</f>
        <v>5075700.9</v>
      </c>
      <c r="F6" s="12">
        <f>SUM(E6/D6)*100</f>
        <v>76.30373882691693</v>
      </c>
    </row>
    <row r="7" spans="2:8" ht="15.75">
      <c r="B7" s="17" t="s">
        <v>2</v>
      </c>
      <c r="C7" s="22" t="s">
        <v>3</v>
      </c>
      <c r="D7" s="21">
        <f>SUM(D8,D17,D27,D43,D54,D61,D81,D89,D100,D118,D175)</f>
        <v>1553066.9000000001</v>
      </c>
      <c r="E7" s="21">
        <f>SUM(E8,E17,E27,E43,E54,E61,E81,E89,E100,E118,E175)</f>
        <v>1268513.1000000003</v>
      </c>
      <c r="F7" s="21">
        <f aca="true" t="shared" si="0" ref="F7:F73">SUM(E7/D7)*100</f>
        <v>81.67794317166891</v>
      </c>
      <c r="H7" s="9"/>
    </row>
    <row r="8" spans="2:6" ht="15.75">
      <c r="B8" s="17" t="s">
        <v>4</v>
      </c>
      <c r="C8" s="22" t="s">
        <v>5</v>
      </c>
      <c r="D8" s="21">
        <f>SUM(D9)</f>
        <v>999379.1</v>
      </c>
      <c r="E8" s="21">
        <f>SUM(E9)</f>
        <v>880527.2000000002</v>
      </c>
      <c r="F8" s="21">
        <f t="shared" si="0"/>
        <v>88.10742590074179</v>
      </c>
    </row>
    <row r="9" spans="2:6" ht="24" customHeight="1">
      <c r="B9" s="17" t="s">
        <v>6</v>
      </c>
      <c r="C9" s="22" t="s">
        <v>7</v>
      </c>
      <c r="D9" s="21">
        <f>SUM(D10,D11,D12,D13,D14:D16)</f>
        <v>999379.1</v>
      </c>
      <c r="E9" s="23">
        <f>SUM(E10,E11,E12,E13,E14:E16)</f>
        <v>880527.2000000002</v>
      </c>
      <c r="F9" s="21">
        <f t="shared" si="0"/>
        <v>88.10742590074179</v>
      </c>
    </row>
    <row r="10" spans="2:6" ht="84.75" customHeight="1">
      <c r="B10" s="17" t="s">
        <v>130</v>
      </c>
      <c r="C10" s="22" t="s">
        <v>8</v>
      </c>
      <c r="D10" s="21">
        <v>907244.9</v>
      </c>
      <c r="E10" s="21">
        <v>781092.8</v>
      </c>
      <c r="F10" s="21">
        <f t="shared" si="0"/>
        <v>86.09503343584517</v>
      </c>
    </row>
    <row r="11" spans="2:6" ht="111.75" customHeight="1">
      <c r="B11" s="17" t="s">
        <v>9</v>
      </c>
      <c r="C11" s="22" t="s">
        <v>10</v>
      </c>
      <c r="D11" s="21">
        <v>995</v>
      </c>
      <c r="E11" s="21">
        <v>756.9</v>
      </c>
      <c r="F11" s="21">
        <f t="shared" si="0"/>
        <v>76.07035175879396</v>
      </c>
    </row>
    <row r="12" spans="2:6" ht="52.5" customHeight="1">
      <c r="B12" s="17" t="s">
        <v>11</v>
      </c>
      <c r="C12" s="22" t="s">
        <v>12</v>
      </c>
      <c r="D12" s="21">
        <v>3650</v>
      </c>
      <c r="E12" s="21">
        <v>4052.3</v>
      </c>
      <c r="F12" s="21">
        <f t="shared" si="0"/>
        <v>111.02191780821917</v>
      </c>
    </row>
    <row r="13" spans="2:6" ht="89.25" customHeight="1">
      <c r="B13" s="17" t="s">
        <v>131</v>
      </c>
      <c r="C13" s="22" t="s">
        <v>13</v>
      </c>
      <c r="D13" s="21">
        <v>405</v>
      </c>
      <c r="E13" s="21">
        <v>413.5</v>
      </c>
      <c r="F13" s="21">
        <f t="shared" si="0"/>
        <v>102.09876543209877</v>
      </c>
    </row>
    <row r="14" spans="2:6" ht="90" customHeight="1">
      <c r="B14" s="17" t="s">
        <v>395</v>
      </c>
      <c r="C14" s="22" t="s">
        <v>394</v>
      </c>
      <c r="D14" s="21">
        <v>65000</v>
      </c>
      <c r="E14" s="21">
        <v>29787.8</v>
      </c>
      <c r="F14" s="21">
        <f t="shared" si="0"/>
        <v>45.82738461538462</v>
      </c>
    </row>
    <row r="15" spans="2:6" ht="52.5" customHeight="1">
      <c r="B15" s="20" t="s">
        <v>471</v>
      </c>
      <c r="C15" s="22" t="s">
        <v>473</v>
      </c>
      <c r="D15" s="21">
        <v>0</v>
      </c>
      <c r="E15" s="21">
        <v>8867.9</v>
      </c>
      <c r="F15" s="21">
        <v>0</v>
      </c>
    </row>
    <row r="16" spans="2:6" ht="57" customHeight="1">
      <c r="B16" s="20" t="s">
        <v>472</v>
      </c>
      <c r="C16" s="22" t="s">
        <v>474</v>
      </c>
      <c r="D16" s="21">
        <v>22084.2</v>
      </c>
      <c r="E16" s="21">
        <v>55556</v>
      </c>
      <c r="F16" s="21">
        <f t="shared" si="0"/>
        <v>251.5644669039404</v>
      </c>
    </row>
    <row r="17" spans="2:6" ht="33.75" customHeight="1">
      <c r="B17" s="17" t="s">
        <v>170</v>
      </c>
      <c r="C17" s="22" t="s">
        <v>164</v>
      </c>
      <c r="D17" s="21">
        <f>D18</f>
        <v>14784.4</v>
      </c>
      <c r="E17" s="21">
        <f>E18</f>
        <v>13274.100000000002</v>
      </c>
      <c r="F17" s="21">
        <f t="shared" si="0"/>
        <v>89.78450258380457</v>
      </c>
    </row>
    <row r="18" spans="2:6" ht="33.75" customHeight="1">
      <c r="B18" s="17" t="s">
        <v>169</v>
      </c>
      <c r="C18" s="22" t="s">
        <v>163</v>
      </c>
      <c r="D18" s="21">
        <f>SUM(D19,D21,D23,D25)</f>
        <v>14784.4</v>
      </c>
      <c r="E18" s="21">
        <f>SUM(E19,E21,E23,E25)</f>
        <v>13274.100000000002</v>
      </c>
      <c r="F18" s="21">
        <f t="shared" si="0"/>
        <v>89.78450258380457</v>
      </c>
    </row>
    <row r="19" spans="2:6" ht="65.25" customHeight="1">
      <c r="B19" s="17" t="s">
        <v>168</v>
      </c>
      <c r="C19" s="22" t="s">
        <v>162</v>
      </c>
      <c r="D19" s="21">
        <f>SUM(D20)</f>
        <v>6830.4</v>
      </c>
      <c r="E19" s="21">
        <f>SUM(E20)</f>
        <v>6799.5</v>
      </c>
      <c r="F19" s="21">
        <f t="shared" si="0"/>
        <v>99.54761068165847</v>
      </c>
    </row>
    <row r="20" spans="2:6" ht="100.5" customHeight="1">
      <c r="B20" s="17" t="s">
        <v>261</v>
      </c>
      <c r="C20" s="22" t="s">
        <v>257</v>
      </c>
      <c r="D20" s="21">
        <v>6830.4</v>
      </c>
      <c r="E20" s="21">
        <v>6799.5</v>
      </c>
      <c r="F20" s="21">
        <f t="shared" si="0"/>
        <v>99.54761068165847</v>
      </c>
    </row>
    <row r="21" spans="2:6" ht="83.25" customHeight="1">
      <c r="B21" s="17" t="s">
        <v>167</v>
      </c>
      <c r="C21" s="22" t="s">
        <v>161</v>
      </c>
      <c r="D21" s="21">
        <f>SUM(D22)</f>
        <v>44.4</v>
      </c>
      <c r="E21" s="21">
        <f>SUM(E22)</f>
        <v>36.6</v>
      </c>
      <c r="F21" s="21">
        <f t="shared" si="0"/>
        <v>82.43243243243244</v>
      </c>
    </row>
    <row r="22" spans="2:6" ht="119.25" customHeight="1">
      <c r="B22" s="17" t="s">
        <v>262</v>
      </c>
      <c r="C22" s="22" t="s">
        <v>258</v>
      </c>
      <c r="D22" s="21">
        <v>44.4</v>
      </c>
      <c r="E22" s="21">
        <v>36.6</v>
      </c>
      <c r="F22" s="21">
        <f t="shared" si="0"/>
        <v>82.43243243243244</v>
      </c>
    </row>
    <row r="23" spans="2:6" ht="69.75" customHeight="1">
      <c r="B23" s="17" t="s">
        <v>166</v>
      </c>
      <c r="C23" s="22" t="s">
        <v>160</v>
      </c>
      <c r="D23" s="21">
        <f>SUM(D24)</f>
        <v>9077.6</v>
      </c>
      <c r="E23" s="21">
        <f>SUM(E24)</f>
        <v>7235.8</v>
      </c>
      <c r="F23" s="21">
        <f t="shared" si="0"/>
        <v>79.71049616638759</v>
      </c>
    </row>
    <row r="24" spans="2:6" ht="96.75" customHeight="1">
      <c r="B24" s="18" t="s">
        <v>263</v>
      </c>
      <c r="C24" s="22" t="s">
        <v>259</v>
      </c>
      <c r="D24" s="21">
        <v>9077.6</v>
      </c>
      <c r="E24" s="21">
        <v>7235.8</v>
      </c>
      <c r="F24" s="21">
        <f t="shared" si="0"/>
        <v>79.71049616638759</v>
      </c>
    </row>
    <row r="25" spans="2:6" ht="66" customHeight="1">
      <c r="B25" s="17" t="s">
        <v>165</v>
      </c>
      <c r="C25" s="22" t="s">
        <v>159</v>
      </c>
      <c r="D25" s="21">
        <f>SUM(D26)</f>
        <v>-1168</v>
      </c>
      <c r="E25" s="21">
        <f>SUM(E26)</f>
        <v>-797.8</v>
      </c>
      <c r="F25" s="21">
        <f t="shared" si="0"/>
        <v>68.30479452054794</v>
      </c>
    </row>
    <row r="26" spans="2:6" ht="102" customHeight="1">
      <c r="B26" s="17" t="s">
        <v>264</v>
      </c>
      <c r="C26" s="22" t="s">
        <v>260</v>
      </c>
      <c r="D26" s="21">
        <v>-1168</v>
      </c>
      <c r="E26" s="21">
        <v>-797.8</v>
      </c>
      <c r="F26" s="21">
        <f t="shared" si="0"/>
        <v>68.30479452054794</v>
      </c>
    </row>
    <row r="27" spans="2:6" ht="20.25" customHeight="1">
      <c r="B27" s="17" t="s">
        <v>14</v>
      </c>
      <c r="C27" s="22" t="s">
        <v>15</v>
      </c>
      <c r="D27" s="21">
        <f>SUM(D28,D36,D39,D41)</f>
        <v>178424</v>
      </c>
      <c r="E27" s="21">
        <f>SUM(E28,E36,E39,E41)</f>
        <v>137484.69999999998</v>
      </c>
      <c r="F27" s="21">
        <f t="shared" si="0"/>
        <v>77.05504864816392</v>
      </c>
    </row>
    <row r="28" spans="2:6" ht="39" customHeight="1">
      <c r="B28" s="17" t="s">
        <v>16</v>
      </c>
      <c r="C28" s="22" t="s">
        <v>17</v>
      </c>
      <c r="D28" s="21">
        <f>SUM(D29,D32,D35)</f>
        <v>171700</v>
      </c>
      <c r="E28" s="21">
        <f>SUM(E29,E32,E35)</f>
        <v>135433.9</v>
      </c>
      <c r="F28" s="21">
        <f t="shared" si="0"/>
        <v>78.87821782178217</v>
      </c>
    </row>
    <row r="29" spans="2:6" ht="39" customHeight="1">
      <c r="B29" s="17" t="s">
        <v>18</v>
      </c>
      <c r="C29" s="22" t="s">
        <v>19</v>
      </c>
      <c r="D29" s="21">
        <f>SUM(D30,D31)</f>
        <v>131500</v>
      </c>
      <c r="E29" s="21">
        <f>SUM(E30,E31)</f>
        <v>92155</v>
      </c>
      <c r="F29" s="21">
        <f t="shared" si="0"/>
        <v>70.07984790874525</v>
      </c>
    </row>
    <row r="30" spans="2:6" ht="39.75" customHeight="1">
      <c r="B30" s="17" t="s">
        <v>18</v>
      </c>
      <c r="C30" s="22" t="s">
        <v>20</v>
      </c>
      <c r="D30" s="21">
        <v>131500</v>
      </c>
      <c r="E30" s="21">
        <v>92156.1</v>
      </c>
      <c r="F30" s="21">
        <f t="shared" si="0"/>
        <v>70.08068441064638</v>
      </c>
    </row>
    <row r="31" spans="2:6" ht="54" customHeight="1">
      <c r="B31" s="17" t="s">
        <v>21</v>
      </c>
      <c r="C31" s="22" t="s">
        <v>22</v>
      </c>
      <c r="D31" s="21">
        <v>0</v>
      </c>
      <c r="E31" s="21">
        <v>-1.1</v>
      </c>
      <c r="F31" s="21">
        <v>0</v>
      </c>
    </row>
    <row r="32" spans="2:6" ht="39.75" customHeight="1">
      <c r="B32" s="17" t="s">
        <v>23</v>
      </c>
      <c r="C32" s="22" t="s">
        <v>24</v>
      </c>
      <c r="D32" s="21">
        <f>SUM(D33,D34)</f>
        <v>40200</v>
      </c>
      <c r="E32" s="21">
        <f>SUM(E33,E34)</f>
        <v>43278.9</v>
      </c>
      <c r="F32" s="21">
        <f t="shared" si="0"/>
        <v>107.65895522388061</v>
      </c>
    </row>
    <row r="33" spans="2:6" ht="71.25" customHeight="1">
      <c r="B33" s="29" t="s">
        <v>207</v>
      </c>
      <c r="C33" s="22" t="s">
        <v>25</v>
      </c>
      <c r="D33" s="21">
        <v>40200</v>
      </c>
      <c r="E33" s="21">
        <v>43278.9</v>
      </c>
      <c r="F33" s="21">
        <f t="shared" si="0"/>
        <v>107.65895522388061</v>
      </c>
    </row>
    <row r="34" spans="2:6" ht="58.5" customHeight="1">
      <c r="B34" s="17" t="s">
        <v>26</v>
      </c>
      <c r="C34" s="22" t="s">
        <v>27</v>
      </c>
      <c r="D34" s="21">
        <v>0</v>
      </c>
      <c r="E34" s="21">
        <v>0</v>
      </c>
      <c r="F34" s="21">
        <v>0</v>
      </c>
    </row>
    <row r="35" spans="2:6" ht="34.5" customHeight="1">
      <c r="B35" s="17" t="s">
        <v>193</v>
      </c>
      <c r="C35" s="22" t="s">
        <v>28</v>
      </c>
      <c r="D35" s="21">
        <v>0</v>
      </c>
      <c r="E35" s="21">
        <v>0</v>
      </c>
      <c r="F35" s="21">
        <v>0</v>
      </c>
    </row>
    <row r="36" spans="2:6" ht="35.25" customHeight="1">
      <c r="B36" s="17" t="s">
        <v>29</v>
      </c>
      <c r="C36" s="22" t="s">
        <v>30</v>
      </c>
      <c r="D36" s="21">
        <f>SUM(D37,D38)</f>
        <v>0</v>
      </c>
      <c r="E36" s="21">
        <f>SUM(E37,E38)</f>
        <v>-87</v>
      </c>
      <c r="F36" s="21">
        <v>0</v>
      </c>
    </row>
    <row r="37" spans="2:6" ht="30.75" customHeight="1">
      <c r="B37" s="17" t="s">
        <v>29</v>
      </c>
      <c r="C37" s="22" t="s">
        <v>31</v>
      </c>
      <c r="D37" s="21">
        <v>0</v>
      </c>
      <c r="E37" s="21">
        <v>-87</v>
      </c>
      <c r="F37" s="21">
        <v>0</v>
      </c>
    </row>
    <row r="38" spans="2:6" ht="49.5" customHeight="1">
      <c r="B38" s="17" t="s">
        <v>32</v>
      </c>
      <c r="C38" s="22" t="s">
        <v>33</v>
      </c>
      <c r="D38" s="21">
        <v>0</v>
      </c>
      <c r="E38" s="21">
        <v>0</v>
      </c>
      <c r="F38" s="21">
        <v>0</v>
      </c>
    </row>
    <row r="39" spans="2:6" ht="25.5" customHeight="1">
      <c r="B39" s="17" t="s">
        <v>34</v>
      </c>
      <c r="C39" s="22" t="s">
        <v>35</v>
      </c>
      <c r="D39" s="21">
        <f>SUM(D40)</f>
        <v>0</v>
      </c>
      <c r="E39" s="21">
        <f>SUM(E40)</f>
        <v>0</v>
      </c>
      <c r="F39" s="21">
        <v>0</v>
      </c>
    </row>
    <row r="40" spans="2:6" ht="28.5" customHeight="1">
      <c r="B40" s="17" t="s">
        <v>34</v>
      </c>
      <c r="C40" s="22" t="s">
        <v>36</v>
      </c>
      <c r="D40" s="21">
        <v>0</v>
      </c>
      <c r="E40" s="21">
        <v>0</v>
      </c>
      <c r="F40" s="21">
        <v>0</v>
      </c>
    </row>
    <row r="41" spans="2:6" ht="41.25" customHeight="1">
      <c r="B41" s="17" t="s">
        <v>134</v>
      </c>
      <c r="C41" s="22" t="s">
        <v>135</v>
      </c>
      <c r="D41" s="21">
        <f>SUM(D42)</f>
        <v>6724</v>
      </c>
      <c r="E41" s="21">
        <f>SUM(E42)</f>
        <v>2137.8</v>
      </c>
      <c r="F41" s="21">
        <f t="shared" si="0"/>
        <v>31.7935752528257</v>
      </c>
    </row>
    <row r="42" spans="2:6" ht="49.5" customHeight="1">
      <c r="B42" s="17" t="s">
        <v>136</v>
      </c>
      <c r="C42" s="22" t="s">
        <v>137</v>
      </c>
      <c r="D42" s="21">
        <v>6724</v>
      </c>
      <c r="E42" s="21">
        <v>2137.8</v>
      </c>
      <c r="F42" s="21">
        <f t="shared" si="0"/>
        <v>31.7935752528257</v>
      </c>
    </row>
    <row r="43" spans="2:6" ht="21" customHeight="1">
      <c r="B43" s="17" t="s">
        <v>37</v>
      </c>
      <c r="C43" s="22" t="s">
        <v>38</v>
      </c>
      <c r="D43" s="21">
        <f>SUM(D44,D46,D49)</f>
        <v>100054</v>
      </c>
      <c r="E43" s="23">
        <f>SUM(E44,E46,E49)</f>
        <v>21795.6</v>
      </c>
      <c r="F43" s="21">
        <f t="shared" si="0"/>
        <v>21.78383672816679</v>
      </c>
    </row>
    <row r="44" spans="2:6" ht="27.75" customHeight="1">
      <c r="B44" s="17" t="s">
        <v>39</v>
      </c>
      <c r="C44" s="22" t="s">
        <v>40</v>
      </c>
      <c r="D44" s="21">
        <f>SUM(D45)</f>
        <v>29300</v>
      </c>
      <c r="E44" s="23">
        <f>SUM(E45)</f>
        <v>9412.3</v>
      </c>
      <c r="F44" s="21">
        <f t="shared" si="0"/>
        <v>32.12389078498293</v>
      </c>
    </row>
    <row r="45" spans="2:6" ht="41.25" customHeight="1">
      <c r="B45" s="17" t="s">
        <v>41</v>
      </c>
      <c r="C45" s="22" t="s">
        <v>42</v>
      </c>
      <c r="D45" s="21">
        <v>29300</v>
      </c>
      <c r="E45" s="23">
        <v>9412.3</v>
      </c>
      <c r="F45" s="21">
        <f t="shared" si="0"/>
        <v>32.12389078498293</v>
      </c>
    </row>
    <row r="46" spans="2:6" ht="24.75" customHeight="1">
      <c r="B46" s="30" t="s">
        <v>323</v>
      </c>
      <c r="C46" s="22" t="s">
        <v>326</v>
      </c>
      <c r="D46" s="21">
        <f>SUM(D47:D48)</f>
        <v>24600</v>
      </c>
      <c r="E46" s="23">
        <f>SUM(E47:E48)</f>
        <v>16144.300000000001</v>
      </c>
      <c r="F46" s="21">
        <f t="shared" si="0"/>
        <v>65.62723577235772</v>
      </c>
    </row>
    <row r="47" spans="2:6" ht="25.5" customHeight="1">
      <c r="B47" s="30" t="s">
        <v>324</v>
      </c>
      <c r="C47" s="22" t="s">
        <v>327</v>
      </c>
      <c r="D47" s="21">
        <v>11700</v>
      </c>
      <c r="E47" s="23">
        <v>13032.2</v>
      </c>
      <c r="F47" s="21">
        <f t="shared" si="0"/>
        <v>111.38632478632479</v>
      </c>
    </row>
    <row r="48" spans="2:6" ht="24" customHeight="1">
      <c r="B48" s="30" t="s">
        <v>325</v>
      </c>
      <c r="C48" s="22" t="s">
        <v>328</v>
      </c>
      <c r="D48" s="21">
        <v>12900</v>
      </c>
      <c r="E48" s="23">
        <v>3112.1</v>
      </c>
      <c r="F48" s="21">
        <f t="shared" si="0"/>
        <v>24.124806201550385</v>
      </c>
    </row>
    <row r="49" spans="2:6" ht="19.5" customHeight="1">
      <c r="B49" s="17" t="s">
        <v>43</v>
      </c>
      <c r="C49" s="22" t="s">
        <v>44</v>
      </c>
      <c r="D49" s="21">
        <f>SUM(D50,D52)</f>
        <v>46154</v>
      </c>
      <c r="E49" s="21">
        <f>SUM(E50,E52)</f>
        <v>-3761</v>
      </c>
      <c r="F49" s="21">
        <f t="shared" si="0"/>
        <v>-8.148806170646097</v>
      </c>
    </row>
    <row r="50" spans="2:6" ht="34.5" customHeight="1">
      <c r="B50" s="17" t="s">
        <v>178</v>
      </c>
      <c r="C50" s="22" t="s">
        <v>179</v>
      </c>
      <c r="D50" s="21">
        <f>SUM(D51)</f>
        <v>40074</v>
      </c>
      <c r="E50" s="21">
        <f>SUM(E51)</f>
        <v>-5540.5</v>
      </c>
      <c r="F50" s="21">
        <f t="shared" si="0"/>
        <v>-13.825672505864151</v>
      </c>
    </row>
    <row r="51" spans="2:6" ht="52.5" customHeight="1">
      <c r="B51" s="17" t="s">
        <v>183</v>
      </c>
      <c r="C51" s="22" t="s">
        <v>180</v>
      </c>
      <c r="D51" s="21">
        <v>40074</v>
      </c>
      <c r="E51" s="21">
        <v>-5540.5</v>
      </c>
      <c r="F51" s="21">
        <f t="shared" si="0"/>
        <v>-13.825672505864151</v>
      </c>
    </row>
    <row r="52" spans="2:6" ht="39" customHeight="1">
      <c r="B52" s="17" t="s">
        <v>181</v>
      </c>
      <c r="C52" s="22" t="s">
        <v>182</v>
      </c>
      <c r="D52" s="21">
        <f>SUM(D53)</f>
        <v>6080</v>
      </c>
      <c r="E52" s="21">
        <f>SUM(E53)</f>
        <v>1779.5</v>
      </c>
      <c r="F52" s="21">
        <f t="shared" si="0"/>
        <v>29.26809210526316</v>
      </c>
    </row>
    <row r="53" spans="2:6" ht="54" customHeight="1">
      <c r="B53" s="17" t="s">
        <v>184</v>
      </c>
      <c r="C53" s="22" t="s">
        <v>185</v>
      </c>
      <c r="D53" s="21">
        <v>6080</v>
      </c>
      <c r="E53" s="21">
        <v>1779.5</v>
      </c>
      <c r="F53" s="21">
        <f t="shared" si="0"/>
        <v>29.26809210526316</v>
      </c>
    </row>
    <row r="54" spans="2:6" ht="18.75" customHeight="1">
      <c r="B54" s="17" t="s">
        <v>45</v>
      </c>
      <c r="C54" s="22" t="s">
        <v>46</v>
      </c>
      <c r="D54" s="21">
        <f>SUM(D55,D57)</f>
        <v>9110</v>
      </c>
      <c r="E54" s="21">
        <f>SUM(E55,E57)</f>
        <v>7095.8</v>
      </c>
      <c r="F54" s="21">
        <f t="shared" si="0"/>
        <v>77.89023051591658</v>
      </c>
    </row>
    <row r="55" spans="2:6" ht="37.5" customHeight="1">
      <c r="B55" s="17" t="s">
        <v>47</v>
      </c>
      <c r="C55" s="22" t="s">
        <v>48</v>
      </c>
      <c r="D55" s="21">
        <f>SUM(D56)</f>
        <v>9100</v>
      </c>
      <c r="E55" s="21">
        <f>SUM(E56)</f>
        <v>7095.8</v>
      </c>
      <c r="F55" s="21">
        <f t="shared" si="0"/>
        <v>77.97582417582419</v>
      </c>
    </row>
    <row r="56" spans="2:6" ht="50.25" customHeight="1">
      <c r="B56" s="17" t="s">
        <v>123</v>
      </c>
      <c r="C56" s="22" t="s">
        <v>49</v>
      </c>
      <c r="D56" s="21">
        <v>9100</v>
      </c>
      <c r="E56" s="21">
        <v>7095.8</v>
      </c>
      <c r="F56" s="21">
        <f t="shared" si="0"/>
        <v>77.97582417582419</v>
      </c>
    </row>
    <row r="57" spans="2:6" ht="39.75" customHeight="1">
      <c r="B57" s="17" t="s">
        <v>50</v>
      </c>
      <c r="C57" s="22" t="s">
        <v>51</v>
      </c>
      <c r="D57" s="21">
        <f>D58+D59</f>
        <v>10</v>
      </c>
      <c r="E57" s="21">
        <f>E58+E59</f>
        <v>0</v>
      </c>
      <c r="F57" s="21">
        <f t="shared" si="0"/>
        <v>0</v>
      </c>
    </row>
    <row r="58" spans="2:6" ht="36.75" customHeight="1">
      <c r="B58" s="17" t="s">
        <v>126</v>
      </c>
      <c r="C58" s="22" t="s">
        <v>125</v>
      </c>
      <c r="D58" s="21">
        <v>10</v>
      </c>
      <c r="E58" s="21">
        <v>0</v>
      </c>
      <c r="F58" s="21">
        <f t="shared" si="0"/>
        <v>0</v>
      </c>
    </row>
    <row r="59" spans="2:6" ht="64.5" customHeight="1">
      <c r="B59" s="17" t="s">
        <v>172</v>
      </c>
      <c r="C59" s="22" t="s">
        <v>157</v>
      </c>
      <c r="D59" s="21">
        <f>SUM(D60)</f>
        <v>0</v>
      </c>
      <c r="E59" s="21">
        <f>SUM(E60)</f>
        <v>0</v>
      </c>
      <c r="F59" s="21">
        <v>0</v>
      </c>
    </row>
    <row r="60" spans="2:6" ht="86.25" customHeight="1">
      <c r="B60" s="17" t="s">
        <v>171</v>
      </c>
      <c r="C60" s="22" t="s">
        <v>158</v>
      </c>
      <c r="D60" s="21">
        <v>0</v>
      </c>
      <c r="E60" s="21">
        <v>0</v>
      </c>
      <c r="F60" s="21">
        <v>0</v>
      </c>
    </row>
    <row r="61" spans="2:6" ht="45" customHeight="1">
      <c r="B61" s="17" t="s">
        <v>52</v>
      </c>
      <c r="C61" s="22" t="s">
        <v>53</v>
      </c>
      <c r="D61" s="21">
        <f>SUM(D62,D64,D73,D76)</f>
        <v>150541.3</v>
      </c>
      <c r="E61" s="21">
        <f>SUM(E62,E64,E73,E76)</f>
        <v>122496.20000000001</v>
      </c>
      <c r="F61" s="21">
        <f t="shared" si="0"/>
        <v>81.37049434274847</v>
      </c>
    </row>
    <row r="62" spans="2:6" ht="70.5" customHeight="1">
      <c r="B62" s="17" t="s">
        <v>223</v>
      </c>
      <c r="C62" s="22" t="s">
        <v>221</v>
      </c>
      <c r="D62" s="21">
        <f>SUM(D63)</f>
        <v>8</v>
      </c>
      <c r="E62" s="21">
        <f>SUM(E63)</f>
        <v>0</v>
      </c>
      <c r="F62" s="21">
        <f t="shared" si="0"/>
        <v>0</v>
      </c>
    </row>
    <row r="63" spans="2:6" ht="57" customHeight="1">
      <c r="B63" s="17" t="s">
        <v>224</v>
      </c>
      <c r="C63" s="22" t="s">
        <v>222</v>
      </c>
      <c r="D63" s="21">
        <v>8</v>
      </c>
      <c r="E63" s="21">
        <v>0</v>
      </c>
      <c r="F63" s="21">
        <f t="shared" si="0"/>
        <v>0</v>
      </c>
    </row>
    <row r="64" spans="2:6" ht="85.5" customHeight="1">
      <c r="B64" s="17" t="s">
        <v>54</v>
      </c>
      <c r="C64" s="22" t="s">
        <v>55</v>
      </c>
      <c r="D64" s="21">
        <f>SUM(D65,D67,D69,D71)</f>
        <v>132877</v>
      </c>
      <c r="E64" s="23">
        <f>SUM(E65,E67,E69,E71,)</f>
        <v>108284.1</v>
      </c>
      <c r="F64" s="21">
        <f t="shared" si="0"/>
        <v>81.49198130601985</v>
      </c>
    </row>
    <row r="65" spans="2:6" ht="69" customHeight="1">
      <c r="B65" s="17" t="s">
        <v>56</v>
      </c>
      <c r="C65" s="22" t="s">
        <v>57</v>
      </c>
      <c r="D65" s="21">
        <f>SUM(D66)</f>
        <v>121380</v>
      </c>
      <c r="E65" s="21">
        <f>SUM(E66)</f>
        <v>98344.8</v>
      </c>
      <c r="F65" s="21">
        <f t="shared" si="0"/>
        <v>81.02224419179437</v>
      </c>
    </row>
    <row r="66" spans="2:6" ht="81" customHeight="1">
      <c r="B66" s="17" t="s">
        <v>58</v>
      </c>
      <c r="C66" s="22" t="s">
        <v>59</v>
      </c>
      <c r="D66" s="21">
        <v>121380</v>
      </c>
      <c r="E66" s="21">
        <v>98344.8</v>
      </c>
      <c r="F66" s="21">
        <f t="shared" si="0"/>
        <v>81.02224419179437</v>
      </c>
    </row>
    <row r="67" spans="2:6" ht="81" customHeight="1">
      <c r="B67" s="17" t="s">
        <v>60</v>
      </c>
      <c r="C67" s="22" t="s">
        <v>61</v>
      </c>
      <c r="D67" s="21">
        <f>SUM(D68)</f>
        <v>1340</v>
      </c>
      <c r="E67" s="21">
        <f>SUM(E68)</f>
        <v>666</v>
      </c>
      <c r="F67" s="21">
        <f t="shared" si="0"/>
        <v>49.701492537313435</v>
      </c>
    </row>
    <row r="68" spans="2:6" ht="71.25" customHeight="1">
      <c r="B68" s="17" t="s">
        <v>62</v>
      </c>
      <c r="C68" s="22" t="s">
        <v>63</v>
      </c>
      <c r="D68" s="21">
        <v>1340</v>
      </c>
      <c r="E68" s="21">
        <v>666</v>
      </c>
      <c r="F68" s="21">
        <f t="shared" si="0"/>
        <v>49.701492537313435</v>
      </c>
    </row>
    <row r="69" spans="2:6" ht="86.25" customHeight="1">
      <c r="B69" s="17" t="s">
        <v>64</v>
      </c>
      <c r="C69" s="22" t="s">
        <v>65</v>
      </c>
      <c r="D69" s="21">
        <f>SUM(D70)</f>
        <v>336</v>
      </c>
      <c r="E69" s="21">
        <f>SUM(E70)</f>
        <v>263</v>
      </c>
      <c r="F69" s="21">
        <f t="shared" si="0"/>
        <v>78.27380952380952</v>
      </c>
    </row>
    <row r="70" spans="2:6" ht="66" customHeight="1">
      <c r="B70" s="17" t="s">
        <v>66</v>
      </c>
      <c r="C70" s="22" t="s">
        <v>67</v>
      </c>
      <c r="D70" s="21">
        <v>336</v>
      </c>
      <c r="E70" s="21">
        <v>263</v>
      </c>
      <c r="F70" s="21">
        <f t="shared" si="0"/>
        <v>78.27380952380952</v>
      </c>
    </row>
    <row r="71" spans="2:6" ht="44.25" customHeight="1">
      <c r="B71" s="17" t="s">
        <v>140</v>
      </c>
      <c r="C71" s="22" t="s">
        <v>138</v>
      </c>
      <c r="D71" s="21">
        <f>SUM(D72)</f>
        <v>9821</v>
      </c>
      <c r="E71" s="21">
        <f>SUM(E72)</f>
        <v>9010.3</v>
      </c>
      <c r="F71" s="21">
        <f t="shared" si="0"/>
        <v>91.74523979228184</v>
      </c>
    </row>
    <row r="72" spans="2:6" ht="48.75" customHeight="1">
      <c r="B72" s="17" t="s">
        <v>141</v>
      </c>
      <c r="C72" s="22" t="s">
        <v>139</v>
      </c>
      <c r="D72" s="21">
        <v>9821</v>
      </c>
      <c r="E72" s="21">
        <v>9010.3</v>
      </c>
      <c r="F72" s="21">
        <f t="shared" si="0"/>
        <v>91.74523979228184</v>
      </c>
    </row>
    <row r="73" spans="2:6" ht="39" customHeight="1">
      <c r="B73" s="17" t="s">
        <v>429</v>
      </c>
      <c r="C73" s="22" t="s">
        <v>430</v>
      </c>
      <c r="D73" s="21">
        <f>SUM(D75)</f>
        <v>645</v>
      </c>
      <c r="E73" s="21">
        <f>SUM(E75)</f>
        <v>645.1</v>
      </c>
      <c r="F73" s="21">
        <f t="shared" si="0"/>
        <v>100.015503875969</v>
      </c>
    </row>
    <row r="74" spans="2:6" ht="48.75" customHeight="1">
      <c r="B74" s="17" t="s">
        <v>431</v>
      </c>
      <c r="C74" s="22" t="s">
        <v>432</v>
      </c>
      <c r="D74" s="21">
        <f>SUM(D75)</f>
        <v>645</v>
      </c>
      <c r="E74" s="21">
        <f>SUM(E75)</f>
        <v>645.1</v>
      </c>
      <c r="F74" s="21">
        <f aca="true" t="shared" si="1" ref="F74:F80">SUM(E74/D74)*100</f>
        <v>100.015503875969</v>
      </c>
    </row>
    <row r="75" spans="2:6" ht="49.5" customHeight="1">
      <c r="B75" s="17" t="s">
        <v>433</v>
      </c>
      <c r="C75" s="22" t="s">
        <v>434</v>
      </c>
      <c r="D75" s="21">
        <v>645</v>
      </c>
      <c r="E75" s="21">
        <v>645.1</v>
      </c>
      <c r="F75" s="21">
        <f t="shared" si="1"/>
        <v>100.015503875969</v>
      </c>
    </row>
    <row r="76" spans="2:6" ht="79.5" customHeight="1">
      <c r="B76" s="17" t="s">
        <v>177</v>
      </c>
      <c r="C76" s="22" t="s">
        <v>149</v>
      </c>
      <c r="D76" s="21">
        <f>SUM(D77+D79)</f>
        <v>17011.3</v>
      </c>
      <c r="E76" s="21">
        <f>SUM(E77+E79)</f>
        <v>13567</v>
      </c>
      <c r="F76" s="21">
        <f t="shared" si="1"/>
        <v>79.75287015101726</v>
      </c>
    </row>
    <row r="77" spans="2:6" ht="81.75" customHeight="1">
      <c r="B77" s="17" t="s">
        <v>176</v>
      </c>
      <c r="C77" s="22" t="s">
        <v>148</v>
      </c>
      <c r="D77" s="21">
        <f>SUM(D78)</f>
        <v>13200</v>
      </c>
      <c r="E77" s="21">
        <f>SUM(E78)</f>
        <v>11145.6</v>
      </c>
      <c r="F77" s="21">
        <f t="shared" si="1"/>
        <v>84.43636363636364</v>
      </c>
    </row>
    <row r="78" spans="2:6" ht="81.75" customHeight="1">
      <c r="B78" s="17" t="s">
        <v>150</v>
      </c>
      <c r="C78" s="22" t="s">
        <v>147</v>
      </c>
      <c r="D78" s="21">
        <v>13200</v>
      </c>
      <c r="E78" s="21">
        <v>11145.6</v>
      </c>
      <c r="F78" s="21">
        <f t="shared" si="1"/>
        <v>84.43636363636364</v>
      </c>
    </row>
    <row r="79" spans="2:6" ht="101.25" customHeight="1">
      <c r="B79" s="29" t="s">
        <v>435</v>
      </c>
      <c r="C79" s="22" t="s">
        <v>436</v>
      </c>
      <c r="D79" s="21">
        <f>SUM(D80)</f>
        <v>3811.3</v>
      </c>
      <c r="E79" s="21">
        <f>SUM(E80)</f>
        <v>2421.4</v>
      </c>
      <c r="F79" s="21">
        <f t="shared" si="1"/>
        <v>63.53212814525227</v>
      </c>
    </row>
    <row r="80" spans="2:6" ht="85.5" customHeight="1">
      <c r="B80" s="17" t="s">
        <v>437</v>
      </c>
      <c r="C80" s="22" t="s">
        <v>438</v>
      </c>
      <c r="D80" s="21">
        <v>3811.3</v>
      </c>
      <c r="E80" s="21">
        <v>2421.4</v>
      </c>
      <c r="F80" s="21">
        <f t="shared" si="1"/>
        <v>63.53212814525227</v>
      </c>
    </row>
    <row r="81" spans="2:6" ht="15.75">
      <c r="B81" s="17" t="s">
        <v>68</v>
      </c>
      <c r="C81" s="22" t="s">
        <v>69</v>
      </c>
      <c r="D81" s="21">
        <f>SUM(D82)</f>
        <v>9906</v>
      </c>
      <c r="E81" s="21">
        <f>SUM(E82)</f>
        <v>5618.1</v>
      </c>
      <c r="F81" s="21">
        <f aca="true" t="shared" si="2" ref="F81:F92">SUM(E81/D81)*100</f>
        <v>56.71411265899455</v>
      </c>
    </row>
    <row r="82" spans="2:6" ht="17.25" customHeight="1">
      <c r="B82" s="17" t="s">
        <v>70</v>
      </c>
      <c r="C82" s="22" t="s">
        <v>71</v>
      </c>
      <c r="D82" s="21">
        <f>SUM(D83,D84,D85,D88)</f>
        <v>9906</v>
      </c>
      <c r="E82" s="21">
        <f>SUM(E83,E84,E85,E88)</f>
        <v>5618.1</v>
      </c>
      <c r="F82" s="21">
        <f t="shared" si="2"/>
        <v>56.71411265899455</v>
      </c>
    </row>
    <row r="83" spans="2:6" ht="36" customHeight="1">
      <c r="B83" s="17" t="s">
        <v>72</v>
      </c>
      <c r="C83" s="22" t="s">
        <v>73</v>
      </c>
      <c r="D83" s="21">
        <v>363.8</v>
      </c>
      <c r="E83" s="21">
        <v>131.3</v>
      </c>
      <c r="F83" s="21">
        <f t="shared" si="2"/>
        <v>36.091258933479935</v>
      </c>
    </row>
    <row r="84" spans="2:6" ht="18" customHeight="1">
      <c r="B84" s="17" t="s">
        <v>74</v>
      </c>
      <c r="C84" s="22" t="s">
        <v>75</v>
      </c>
      <c r="D84" s="21">
        <v>6351.3</v>
      </c>
      <c r="E84" s="21">
        <v>1502.5</v>
      </c>
      <c r="F84" s="21">
        <f t="shared" si="2"/>
        <v>23.65657424464283</v>
      </c>
    </row>
    <row r="85" spans="2:6" ht="20.25" customHeight="1">
      <c r="B85" s="24" t="s">
        <v>76</v>
      </c>
      <c r="C85" s="22" t="s">
        <v>77</v>
      </c>
      <c r="D85" s="21">
        <v>3190.4</v>
      </c>
      <c r="E85" s="21">
        <f>SUM(E86:E87)</f>
        <v>3984.3</v>
      </c>
      <c r="F85" s="21">
        <f t="shared" si="2"/>
        <v>124.88402708124373</v>
      </c>
    </row>
    <row r="86" spans="2:6" ht="20.25" customHeight="1">
      <c r="B86" s="24" t="s">
        <v>267</v>
      </c>
      <c r="C86" s="22" t="s">
        <v>265</v>
      </c>
      <c r="D86" s="21">
        <v>1584.1</v>
      </c>
      <c r="E86" s="21">
        <v>1654.4</v>
      </c>
      <c r="F86" s="21">
        <f t="shared" si="2"/>
        <v>104.437851145761</v>
      </c>
    </row>
    <row r="87" spans="2:6" ht="20.25" customHeight="1">
      <c r="B87" s="24" t="s">
        <v>268</v>
      </c>
      <c r="C87" s="22" t="s">
        <v>266</v>
      </c>
      <c r="D87" s="21">
        <v>1606.3</v>
      </c>
      <c r="E87" s="21">
        <v>2329.9</v>
      </c>
      <c r="F87" s="21">
        <f t="shared" si="2"/>
        <v>145.04762497665445</v>
      </c>
    </row>
    <row r="88" spans="2:6" ht="36.75" customHeight="1">
      <c r="B88" s="17" t="s">
        <v>214</v>
      </c>
      <c r="C88" s="22" t="s">
        <v>213</v>
      </c>
      <c r="D88" s="21">
        <v>0.5</v>
      </c>
      <c r="E88" s="21">
        <v>0</v>
      </c>
      <c r="F88" s="21">
        <f t="shared" si="2"/>
        <v>0</v>
      </c>
    </row>
    <row r="89" spans="2:6" ht="31.5">
      <c r="B89" s="17" t="s">
        <v>225</v>
      </c>
      <c r="C89" s="22" t="s">
        <v>78</v>
      </c>
      <c r="D89" s="21">
        <f>SUM(D95,D90)</f>
        <v>345.8</v>
      </c>
      <c r="E89" s="23">
        <f>SUM(E90,E95)</f>
        <v>2936</v>
      </c>
      <c r="F89" s="21">
        <f t="shared" si="2"/>
        <v>849.0456911509543</v>
      </c>
    </row>
    <row r="90" spans="2:6" ht="18" customHeight="1">
      <c r="B90" s="17" t="s">
        <v>154</v>
      </c>
      <c r="C90" s="22" t="s">
        <v>155</v>
      </c>
      <c r="D90" s="21">
        <f>SUM(D93+D91)</f>
        <v>10</v>
      </c>
      <c r="E90" s="21">
        <f>SUM(E93+E91)</f>
        <v>2</v>
      </c>
      <c r="F90" s="21">
        <f t="shared" si="2"/>
        <v>20</v>
      </c>
    </row>
    <row r="91" spans="2:6" ht="17.25" customHeight="1">
      <c r="B91" s="17" t="s">
        <v>195</v>
      </c>
      <c r="C91" s="22" t="s">
        <v>196</v>
      </c>
      <c r="D91" s="21">
        <f>SUM(D92)</f>
        <v>10</v>
      </c>
      <c r="E91" s="21">
        <f>SUM(E92)</f>
        <v>2</v>
      </c>
      <c r="F91" s="21">
        <f t="shared" si="2"/>
        <v>20</v>
      </c>
    </row>
    <row r="92" spans="2:6" ht="48.75" customHeight="1">
      <c r="B92" s="17" t="s">
        <v>197</v>
      </c>
      <c r="C92" s="22" t="s">
        <v>198</v>
      </c>
      <c r="D92" s="21">
        <v>10</v>
      </c>
      <c r="E92" s="21">
        <v>2</v>
      </c>
      <c r="F92" s="21">
        <f t="shared" si="2"/>
        <v>20</v>
      </c>
    </row>
    <row r="93" spans="2:6" ht="18" customHeight="1">
      <c r="B93" s="17" t="s">
        <v>151</v>
      </c>
      <c r="C93" s="22" t="s">
        <v>153</v>
      </c>
      <c r="D93" s="21">
        <f>SUM(D94)</f>
        <v>0</v>
      </c>
      <c r="E93" s="21">
        <f>SUM(E94)</f>
        <v>0</v>
      </c>
      <c r="F93" s="21">
        <v>0</v>
      </c>
    </row>
    <row r="94" spans="2:6" ht="34.5" customHeight="1">
      <c r="B94" s="17" t="s">
        <v>156</v>
      </c>
      <c r="C94" s="22" t="s">
        <v>152</v>
      </c>
      <c r="D94" s="21">
        <v>0</v>
      </c>
      <c r="E94" s="21">
        <v>0</v>
      </c>
      <c r="F94" s="21">
        <v>0</v>
      </c>
    </row>
    <row r="95" spans="2:6" ht="20.25" customHeight="1">
      <c r="B95" s="17" t="s">
        <v>79</v>
      </c>
      <c r="C95" s="22" t="s">
        <v>80</v>
      </c>
      <c r="D95" s="21">
        <f>SUM(D98+D96)</f>
        <v>335.8</v>
      </c>
      <c r="E95" s="21">
        <v>2934</v>
      </c>
      <c r="F95" s="21">
        <f aca="true" t="shared" si="3" ref="F95:F103">SUM(E95/D95)*100</f>
        <v>873.7343656938654</v>
      </c>
    </row>
    <row r="96" spans="2:6" ht="33" customHeight="1">
      <c r="B96" s="17" t="s">
        <v>271</v>
      </c>
      <c r="C96" s="22" t="s">
        <v>269</v>
      </c>
      <c r="D96" s="21">
        <f>SUM(D97)</f>
        <v>1</v>
      </c>
      <c r="E96" s="21">
        <f>SUM(E97)</f>
        <v>19.6</v>
      </c>
      <c r="F96" s="21">
        <f t="shared" si="3"/>
        <v>1960.0000000000002</v>
      </c>
    </row>
    <row r="97" spans="2:6" ht="36" customHeight="1">
      <c r="B97" s="17" t="s">
        <v>272</v>
      </c>
      <c r="C97" s="22" t="s">
        <v>270</v>
      </c>
      <c r="D97" s="21">
        <v>1</v>
      </c>
      <c r="E97" s="21">
        <v>19.6</v>
      </c>
      <c r="F97" s="21">
        <f t="shared" si="3"/>
        <v>1960.0000000000002</v>
      </c>
    </row>
    <row r="98" spans="2:6" ht="18" customHeight="1">
      <c r="B98" s="17" t="s">
        <v>81</v>
      </c>
      <c r="C98" s="22" t="s">
        <v>82</v>
      </c>
      <c r="D98" s="21">
        <f>SUM(D99)</f>
        <v>334.8</v>
      </c>
      <c r="E98" s="21">
        <f>SUM(E99)</f>
        <v>2914.3</v>
      </c>
      <c r="F98" s="21">
        <f t="shared" si="3"/>
        <v>870.4599761051375</v>
      </c>
    </row>
    <row r="99" spans="2:6" ht="21.75" customHeight="1">
      <c r="B99" s="17" t="s">
        <v>83</v>
      </c>
      <c r="C99" s="22" t="s">
        <v>84</v>
      </c>
      <c r="D99" s="21">
        <v>334.8</v>
      </c>
      <c r="E99" s="21">
        <v>2914.3</v>
      </c>
      <c r="F99" s="21">
        <f t="shared" si="3"/>
        <v>870.4599761051375</v>
      </c>
    </row>
    <row r="100" spans="2:6" ht="38.25" customHeight="1">
      <c r="B100" s="17" t="s">
        <v>85</v>
      </c>
      <c r="C100" s="22" t="s">
        <v>86</v>
      </c>
      <c r="D100" s="21">
        <f>SUM(D103,D101,D108,D113)</f>
        <v>85217</v>
      </c>
      <c r="E100" s="21">
        <f>SUM(E103,E101,E108,E113)</f>
        <v>71432.79999999999</v>
      </c>
      <c r="F100" s="21">
        <f t="shared" si="3"/>
        <v>83.82458899045963</v>
      </c>
    </row>
    <row r="101" spans="2:6" ht="23.25" customHeight="1">
      <c r="B101" s="17" t="s">
        <v>87</v>
      </c>
      <c r="C101" s="22" t="s">
        <v>88</v>
      </c>
      <c r="D101" s="21">
        <f>SUM(D102)</f>
        <v>70263</v>
      </c>
      <c r="E101" s="21">
        <f>SUM(E102)</f>
        <v>59751.6</v>
      </c>
      <c r="F101" s="21">
        <f t="shared" si="3"/>
        <v>85.0399214380257</v>
      </c>
    </row>
    <row r="102" spans="2:6" ht="33.75" customHeight="1">
      <c r="B102" s="17" t="s">
        <v>89</v>
      </c>
      <c r="C102" s="22" t="s">
        <v>90</v>
      </c>
      <c r="D102" s="21">
        <v>70263</v>
      </c>
      <c r="E102" s="21">
        <v>59751.6</v>
      </c>
      <c r="F102" s="21">
        <f t="shared" si="3"/>
        <v>85.0399214380257</v>
      </c>
    </row>
    <row r="103" spans="2:6" ht="82.5" customHeight="1">
      <c r="B103" s="17" t="s">
        <v>186</v>
      </c>
      <c r="C103" s="22" t="s">
        <v>91</v>
      </c>
      <c r="D103" s="21">
        <f>SUM(D104+D106)</f>
        <v>1160</v>
      </c>
      <c r="E103" s="21">
        <f>SUM(E104+E106)</f>
        <v>1088.5</v>
      </c>
      <c r="F103" s="21">
        <f t="shared" si="3"/>
        <v>93.83620689655172</v>
      </c>
    </row>
    <row r="104" spans="2:6" ht="100.5" customHeight="1">
      <c r="B104" s="17" t="s">
        <v>188</v>
      </c>
      <c r="C104" s="22" t="s">
        <v>92</v>
      </c>
      <c r="D104" s="21">
        <f>SUM(D105)</f>
        <v>1160</v>
      </c>
      <c r="E104" s="21">
        <f>SUM(E105)</f>
        <v>752.7</v>
      </c>
      <c r="F104" s="21">
        <f>SUM(E104/D104)*100</f>
        <v>64.88793103448276</v>
      </c>
    </row>
    <row r="105" spans="2:6" ht="99" customHeight="1">
      <c r="B105" s="17" t="s">
        <v>93</v>
      </c>
      <c r="C105" s="22" t="s">
        <v>94</v>
      </c>
      <c r="D105" s="21">
        <v>1160</v>
      </c>
      <c r="E105" s="21">
        <v>752.7</v>
      </c>
      <c r="F105" s="21">
        <f>SUM(E105/D105)*100</f>
        <v>64.88793103448276</v>
      </c>
    </row>
    <row r="106" spans="2:6" ht="95.25" customHeight="1">
      <c r="B106" s="17" t="s">
        <v>128</v>
      </c>
      <c r="C106" s="22" t="s">
        <v>127</v>
      </c>
      <c r="D106" s="21">
        <f>SUM(D107)</f>
        <v>0</v>
      </c>
      <c r="E106" s="21">
        <f>SUM(E107)</f>
        <v>335.8</v>
      </c>
      <c r="F106" s="21">
        <v>0</v>
      </c>
    </row>
    <row r="107" spans="2:6" ht="96.75" customHeight="1">
      <c r="B107" s="17" t="s">
        <v>129</v>
      </c>
      <c r="C107" s="22" t="s">
        <v>142</v>
      </c>
      <c r="D107" s="21">
        <v>0</v>
      </c>
      <c r="E107" s="21">
        <v>335.8</v>
      </c>
      <c r="F107" s="21">
        <v>0</v>
      </c>
    </row>
    <row r="108" spans="2:6" ht="50.25" customHeight="1">
      <c r="B108" s="17" t="s">
        <v>187</v>
      </c>
      <c r="C108" s="22" t="s">
        <v>95</v>
      </c>
      <c r="D108" s="21">
        <f>SUM(D109,D111)</f>
        <v>11546</v>
      </c>
      <c r="E108" s="21">
        <f>SUM(E109,E111)</f>
        <v>8207.3</v>
      </c>
      <c r="F108" s="21">
        <f aca="true" t="shared" si="4" ref="F108:F118">SUM(E108/D108)*100</f>
        <v>71.08349211848258</v>
      </c>
    </row>
    <row r="109" spans="2:6" ht="39" customHeight="1">
      <c r="B109" s="17" t="s">
        <v>132</v>
      </c>
      <c r="C109" s="22" t="s">
        <v>96</v>
      </c>
      <c r="D109" s="21">
        <f>SUM(D110)</f>
        <v>10553</v>
      </c>
      <c r="E109" s="21">
        <f>SUM(E110)</f>
        <v>7212.5</v>
      </c>
      <c r="F109" s="21">
        <f t="shared" si="4"/>
        <v>68.34549417227329</v>
      </c>
    </row>
    <row r="110" spans="2:6" ht="53.25" customHeight="1">
      <c r="B110" s="17" t="s">
        <v>133</v>
      </c>
      <c r="C110" s="22" t="s">
        <v>97</v>
      </c>
      <c r="D110" s="21">
        <v>10553</v>
      </c>
      <c r="E110" s="21">
        <v>7212.5</v>
      </c>
      <c r="F110" s="21">
        <f t="shared" si="4"/>
        <v>68.34549417227329</v>
      </c>
    </row>
    <row r="111" spans="2:6" ht="53.25" customHeight="1">
      <c r="B111" s="17" t="s">
        <v>145</v>
      </c>
      <c r="C111" s="22" t="s">
        <v>143</v>
      </c>
      <c r="D111" s="21">
        <f>SUM(D112)</f>
        <v>993</v>
      </c>
      <c r="E111" s="21">
        <f>SUM(E112)</f>
        <v>994.8</v>
      </c>
      <c r="F111" s="21">
        <v>0</v>
      </c>
    </row>
    <row r="112" spans="2:6" ht="53.25" customHeight="1">
      <c r="B112" s="17" t="s">
        <v>146</v>
      </c>
      <c r="C112" s="22" t="s">
        <v>144</v>
      </c>
      <c r="D112" s="21">
        <v>993</v>
      </c>
      <c r="E112" s="21">
        <v>994.8</v>
      </c>
      <c r="F112" s="21">
        <v>0</v>
      </c>
    </row>
    <row r="113" spans="2:6" ht="70.5" customHeight="1">
      <c r="B113" s="17" t="s">
        <v>276</v>
      </c>
      <c r="C113" s="22" t="s">
        <v>273</v>
      </c>
      <c r="D113" s="21">
        <f>SUM(D114+D116)</f>
        <v>2248</v>
      </c>
      <c r="E113" s="21">
        <f>SUM(E114+E116)</f>
        <v>2385.4</v>
      </c>
      <c r="F113" s="21">
        <f t="shared" si="4"/>
        <v>106.11209964412811</v>
      </c>
    </row>
    <row r="114" spans="2:6" ht="67.5" customHeight="1">
      <c r="B114" s="18" t="s">
        <v>277</v>
      </c>
      <c r="C114" s="22" t="s">
        <v>274</v>
      </c>
      <c r="D114" s="21">
        <f>SUM(D115)</f>
        <v>2248</v>
      </c>
      <c r="E114" s="21">
        <f>SUM(E115)</f>
        <v>2385.4</v>
      </c>
      <c r="F114" s="21">
        <f t="shared" si="4"/>
        <v>106.11209964412811</v>
      </c>
    </row>
    <row r="115" spans="2:6" ht="82.5" customHeight="1">
      <c r="B115" s="18" t="s">
        <v>278</v>
      </c>
      <c r="C115" s="22" t="s">
        <v>275</v>
      </c>
      <c r="D115" s="21">
        <v>2248</v>
      </c>
      <c r="E115" s="21">
        <v>2385.4</v>
      </c>
      <c r="F115" s="21">
        <f t="shared" si="4"/>
        <v>106.11209964412811</v>
      </c>
    </row>
    <row r="116" spans="2:6" ht="82.5" customHeight="1">
      <c r="B116" s="18" t="s">
        <v>466</v>
      </c>
      <c r="C116" s="22" t="s">
        <v>461</v>
      </c>
      <c r="D116" s="21">
        <v>0</v>
      </c>
      <c r="E116" s="21">
        <v>0</v>
      </c>
      <c r="F116" s="21">
        <v>0</v>
      </c>
    </row>
    <row r="117" spans="2:6" ht="82.5" customHeight="1">
      <c r="B117" s="18" t="s">
        <v>467</v>
      </c>
      <c r="C117" s="22" t="s">
        <v>462</v>
      </c>
      <c r="D117" s="21">
        <v>0</v>
      </c>
      <c r="E117" s="21">
        <v>0</v>
      </c>
      <c r="F117" s="21">
        <v>0</v>
      </c>
    </row>
    <row r="118" spans="2:6" ht="22.5" customHeight="1">
      <c r="B118" s="17" t="s">
        <v>98</v>
      </c>
      <c r="C118" s="22" t="s">
        <v>99</v>
      </c>
      <c r="D118" s="21">
        <f>SUM(D119+D155+D158+D160+D163+D172)</f>
        <v>5305.3</v>
      </c>
      <c r="E118" s="23">
        <f>SUM(E119+E155+E158+E160+E163+E172)</f>
        <v>4422.1</v>
      </c>
      <c r="F118" s="21">
        <f t="shared" si="4"/>
        <v>83.35249656004373</v>
      </c>
    </row>
    <row r="119" spans="2:6" ht="36.75" customHeight="1">
      <c r="B119" s="17" t="s">
        <v>329</v>
      </c>
      <c r="C119" s="22" t="s">
        <v>330</v>
      </c>
      <c r="D119" s="21">
        <f>SUM(D120+D122+D125+D129+D133+D136+D138+D140+D143+D146+D148+D150+D153)</f>
        <v>4352.8</v>
      </c>
      <c r="E119" s="21">
        <f>SUM(E120+E122+E125+E129+E133+E136+E138+E140+E143+E146+E148+E150+E153)</f>
        <v>3243</v>
      </c>
      <c r="F119" s="21">
        <f aca="true" t="shared" si="5" ref="F119:F174">SUM(E119/D119)*100</f>
        <v>74.50376768976291</v>
      </c>
    </row>
    <row r="120" spans="2:6" ht="51.75" customHeight="1">
      <c r="B120" s="17" t="s">
        <v>396</v>
      </c>
      <c r="C120" s="22" t="s">
        <v>331</v>
      </c>
      <c r="D120" s="21">
        <f>SUM(D121)</f>
        <v>139</v>
      </c>
      <c r="E120" s="21">
        <f>SUM(E121)</f>
        <v>58.6</v>
      </c>
      <c r="F120" s="21">
        <f t="shared" si="5"/>
        <v>42.15827338129496</v>
      </c>
    </row>
    <row r="121" spans="2:6" ht="66.75" customHeight="1">
      <c r="B121" s="17" t="s">
        <v>397</v>
      </c>
      <c r="C121" s="22" t="s">
        <v>332</v>
      </c>
      <c r="D121" s="21">
        <v>139</v>
      </c>
      <c r="E121" s="21">
        <v>58.6</v>
      </c>
      <c r="F121" s="21">
        <f t="shared" si="5"/>
        <v>42.15827338129496</v>
      </c>
    </row>
    <row r="122" spans="2:6" ht="89.25" customHeight="1">
      <c r="B122" s="17" t="s">
        <v>398</v>
      </c>
      <c r="C122" s="22" t="s">
        <v>333</v>
      </c>
      <c r="D122" s="21">
        <f>SUM(D123:D124)</f>
        <v>218.3</v>
      </c>
      <c r="E122" s="21">
        <f>SUM(E123:E124)</f>
        <v>318.3</v>
      </c>
      <c r="F122" s="21">
        <f t="shared" si="5"/>
        <v>145.80852038479156</v>
      </c>
    </row>
    <row r="123" spans="2:6" ht="120.75" customHeight="1">
      <c r="B123" s="17" t="s">
        <v>399</v>
      </c>
      <c r="C123" s="22" t="s">
        <v>334</v>
      </c>
      <c r="D123" s="21">
        <v>0.3</v>
      </c>
      <c r="E123" s="21">
        <v>0.5</v>
      </c>
      <c r="F123" s="21">
        <f t="shared" si="5"/>
        <v>166.66666666666669</v>
      </c>
    </row>
    <row r="124" spans="2:6" ht="115.5" customHeight="1">
      <c r="B124" s="17" t="s">
        <v>400</v>
      </c>
      <c r="C124" s="22" t="s">
        <v>335</v>
      </c>
      <c r="D124" s="21">
        <v>218</v>
      </c>
      <c r="E124" s="21">
        <v>317.8</v>
      </c>
      <c r="F124" s="21">
        <f t="shared" si="5"/>
        <v>145.77981651376146</v>
      </c>
    </row>
    <row r="125" spans="2:6" ht="60" customHeight="1">
      <c r="B125" s="17" t="s">
        <v>401</v>
      </c>
      <c r="C125" s="22" t="s">
        <v>336</v>
      </c>
      <c r="D125" s="21">
        <f>SUM(D126+D127+D128)</f>
        <v>55</v>
      </c>
      <c r="E125" s="21">
        <f>SUM(E126+E127+E128)</f>
        <v>9</v>
      </c>
      <c r="F125" s="21">
        <f t="shared" si="5"/>
        <v>16.363636363636363</v>
      </c>
    </row>
    <row r="126" spans="2:6" ht="85.5" customHeight="1">
      <c r="B126" s="17" t="s">
        <v>439</v>
      </c>
      <c r="C126" s="22" t="s">
        <v>440</v>
      </c>
      <c r="D126" s="21">
        <v>10</v>
      </c>
      <c r="E126" s="21">
        <v>5</v>
      </c>
      <c r="F126" s="21">
        <f t="shared" si="5"/>
        <v>50</v>
      </c>
    </row>
    <row r="127" spans="2:6" ht="70.5" customHeight="1">
      <c r="B127" s="13" t="s">
        <v>418</v>
      </c>
      <c r="C127" s="22" t="s">
        <v>417</v>
      </c>
      <c r="D127" s="21">
        <v>40</v>
      </c>
      <c r="E127" s="21">
        <v>3.5</v>
      </c>
      <c r="F127" s="21">
        <f t="shared" si="5"/>
        <v>8.75</v>
      </c>
    </row>
    <row r="128" spans="2:6" ht="70.5" customHeight="1">
      <c r="B128" s="14" t="s">
        <v>420</v>
      </c>
      <c r="C128" s="22" t="s">
        <v>419</v>
      </c>
      <c r="D128" s="21">
        <v>5</v>
      </c>
      <c r="E128" s="21">
        <v>0.5</v>
      </c>
      <c r="F128" s="21">
        <f t="shared" si="5"/>
        <v>10</v>
      </c>
    </row>
    <row r="129" spans="2:6" ht="63" customHeight="1">
      <c r="B129" s="17" t="s">
        <v>402</v>
      </c>
      <c r="C129" s="22" t="s">
        <v>337</v>
      </c>
      <c r="D129" s="21">
        <f>SUM(D130+D131+D132)</f>
        <v>33</v>
      </c>
      <c r="E129" s="21">
        <f>SUM(E130+E131+E132)</f>
        <v>108.1</v>
      </c>
      <c r="F129" s="21">
        <f t="shared" si="5"/>
        <v>327.57575757575756</v>
      </c>
    </row>
    <row r="130" spans="2:6" ht="105.75" customHeight="1">
      <c r="B130" s="17" t="s">
        <v>403</v>
      </c>
      <c r="C130" s="22" t="s">
        <v>338</v>
      </c>
      <c r="D130" s="21">
        <v>15</v>
      </c>
      <c r="E130" s="21">
        <v>2.5</v>
      </c>
      <c r="F130" s="21">
        <f t="shared" si="5"/>
        <v>16.666666666666664</v>
      </c>
    </row>
    <row r="131" spans="2:6" ht="84.75" customHeight="1">
      <c r="B131" s="17" t="s">
        <v>441</v>
      </c>
      <c r="C131" s="22" t="s">
        <v>442</v>
      </c>
      <c r="D131" s="21">
        <v>8</v>
      </c>
      <c r="E131" s="21">
        <v>105.1</v>
      </c>
      <c r="F131" s="21">
        <f t="shared" si="5"/>
        <v>1313.75</v>
      </c>
    </row>
    <row r="132" spans="2:6" ht="84" customHeight="1">
      <c r="B132" s="14" t="s">
        <v>422</v>
      </c>
      <c r="C132" s="22" t="s">
        <v>421</v>
      </c>
      <c r="D132" s="21">
        <v>10</v>
      </c>
      <c r="E132" s="21">
        <v>0.5</v>
      </c>
      <c r="F132" s="21">
        <f t="shared" si="5"/>
        <v>5</v>
      </c>
    </row>
    <row r="133" spans="2:6" ht="63" customHeight="1">
      <c r="B133" s="17" t="s">
        <v>404</v>
      </c>
      <c r="C133" s="22" t="s">
        <v>339</v>
      </c>
      <c r="D133" s="21">
        <f>SUM(D134)</f>
        <v>747.5</v>
      </c>
      <c r="E133" s="21">
        <f>SUM(E134:E135)</f>
        <v>305</v>
      </c>
      <c r="F133" s="21">
        <f t="shared" si="5"/>
        <v>40.802675585284284</v>
      </c>
    </row>
    <row r="134" spans="2:6" ht="97.5" customHeight="1">
      <c r="B134" s="17" t="s">
        <v>405</v>
      </c>
      <c r="C134" s="22" t="s">
        <v>340</v>
      </c>
      <c r="D134" s="21">
        <v>747.5</v>
      </c>
      <c r="E134" s="21">
        <v>303</v>
      </c>
      <c r="F134" s="21">
        <f t="shared" si="5"/>
        <v>40.53511705685619</v>
      </c>
    </row>
    <row r="135" spans="2:6" ht="97.5" customHeight="1">
      <c r="B135" s="20" t="s">
        <v>481</v>
      </c>
      <c r="C135" s="22" t="s">
        <v>482</v>
      </c>
      <c r="D135" s="21">
        <v>0</v>
      </c>
      <c r="E135" s="21">
        <v>2</v>
      </c>
      <c r="F135" s="21">
        <v>0</v>
      </c>
    </row>
    <row r="136" spans="2:6" ht="97.5" customHeight="1">
      <c r="B136" s="17" t="s">
        <v>443</v>
      </c>
      <c r="C136" s="22" t="s">
        <v>444</v>
      </c>
      <c r="D136" s="21">
        <f>SUM(D137)</f>
        <v>2</v>
      </c>
      <c r="E136" s="21">
        <f>SUM(E137)</f>
        <v>0</v>
      </c>
      <c r="F136" s="21">
        <f t="shared" si="5"/>
        <v>0</v>
      </c>
    </row>
    <row r="137" spans="2:6" ht="97.5" customHeight="1">
      <c r="B137" s="17" t="s">
        <v>445</v>
      </c>
      <c r="C137" s="22" t="s">
        <v>446</v>
      </c>
      <c r="D137" s="21">
        <v>2</v>
      </c>
      <c r="E137" s="21">
        <v>0</v>
      </c>
      <c r="F137" s="21">
        <f t="shared" si="5"/>
        <v>0</v>
      </c>
    </row>
    <row r="138" spans="2:6" ht="58.5" customHeight="1">
      <c r="B138" s="20" t="s">
        <v>475</v>
      </c>
      <c r="C138" s="22" t="s">
        <v>477</v>
      </c>
      <c r="D138" s="21">
        <f>D139</f>
        <v>3</v>
      </c>
      <c r="E138" s="21">
        <f>E139</f>
        <v>0</v>
      </c>
      <c r="F138" s="21">
        <f t="shared" si="5"/>
        <v>0</v>
      </c>
    </row>
    <row r="139" spans="2:6" ht="70.5" customHeight="1">
      <c r="B139" s="20" t="s">
        <v>476</v>
      </c>
      <c r="C139" s="22" t="s">
        <v>478</v>
      </c>
      <c r="D139" s="21">
        <v>3</v>
      </c>
      <c r="E139" s="21">
        <v>0</v>
      </c>
      <c r="F139" s="21">
        <v>0</v>
      </c>
    </row>
    <row r="140" spans="2:6" ht="69" customHeight="1">
      <c r="B140" s="17" t="s">
        <v>406</v>
      </c>
      <c r="C140" s="22" t="s">
        <v>341</v>
      </c>
      <c r="D140" s="21">
        <f>SUM(D142)</f>
        <v>188</v>
      </c>
      <c r="E140" s="21">
        <f>SUM(E141:E142)</f>
        <v>129.6</v>
      </c>
      <c r="F140" s="21">
        <f t="shared" si="5"/>
        <v>68.93617021276596</v>
      </c>
    </row>
    <row r="141" spans="2:6" ht="96.75" customHeight="1">
      <c r="B141" s="20" t="s">
        <v>479</v>
      </c>
      <c r="C141" s="22" t="s">
        <v>480</v>
      </c>
      <c r="D141" s="21">
        <v>0</v>
      </c>
      <c r="E141" s="21">
        <v>55</v>
      </c>
      <c r="F141" s="21">
        <v>0</v>
      </c>
    </row>
    <row r="142" spans="2:6" ht="100.5" customHeight="1">
      <c r="B142" s="13" t="s">
        <v>424</v>
      </c>
      <c r="C142" s="22" t="s">
        <v>423</v>
      </c>
      <c r="D142" s="21">
        <v>188</v>
      </c>
      <c r="E142" s="21">
        <v>74.6</v>
      </c>
      <c r="F142" s="21">
        <f t="shared" si="5"/>
        <v>39.680851063829785</v>
      </c>
    </row>
    <row r="143" spans="2:6" ht="64.5" customHeight="1">
      <c r="B143" s="17" t="s">
        <v>407</v>
      </c>
      <c r="C143" s="22" t="s">
        <v>342</v>
      </c>
      <c r="D143" s="21">
        <f>SUM(D144:D145)</f>
        <v>36</v>
      </c>
      <c r="E143" s="21">
        <f>SUM(E144:E145)</f>
        <v>28.5</v>
      </c>
      <c r="F143" s="21">
        <f t="shared" si="5"/>
        <v>79.16666666666666</v>
      </c>
    </row>
    <row r="144" spans="2:6" ht="114.75" customHeight="1">
      <c r="B144" s="17" t="s">
        <v>408</v>
      </c>
      <c r="C144" s="22" t="s">
        <v>343</v>
      </c>
      <c r="D144" s="21">
        <v>36</v>
      </c>
      <c r="E144" s="21">
        <v>28.5</v>
      </c>
      <c r="F144" s="21">
        <f t="shared" si="5"/>
        <v>79.16666666666666</v>
      </c>
    </row>
    <row r="145" spans="2:6" ht="111.75" customHeight="1" hidden="1">
      <c r="B145" s="17" t="s">
        <v>409</v>
      </c>
      <c r="C145" s="22" t="s">
        <v>344</v>
      </c>
      <c r="D145" s="21"/>
      <c r="E145" s="21"/>
      <c r="F145" s="21" t="e">
        <f t="shared" si="5"/>
        <v>#DIV/0!</v>
      </c>
    </row>
    <row r="146" spans="2:6" ht="65.25" customHeight="1">
      <c r="B146" s="17" t="s">
        <v>410</v>
      </c>
      <c r="C146" s="22" t="s">
        <v>347</v>
      </c>
      <c r="D146" s="21">
        <f>SUM(D147)</f>
        <v>4</v>
      </c>
      <c r="E146" s="21">
        <f>SUM(E147)</f>
        <v>4</v>
      </c>
      <c r="F146" s="21">
        <f t="shared" si="5"/>
        <v>100</v>
      </c>
    </row>
    <row r="147" spans="2:6" ht="95.25" customHeight="1">
      <c r="B147" s="17" t="s">
        <v>411</v>
      </c>
      <c r="C147" s="22" t="s">
        <v>348</v>
      </c>
      <c r="D147" s="21">
        <v>4</v>
      </c>
      <c r="E147" s="21">
        <v>4</v>
      </c>
      <c r="F147" s="21">
        <f t="shared" si="5"/>
        <v>100</v>
      </c>
    </row>
    <row r="148" spans="2:6" ht="95.25" customHeight="1">
      <c r="B148" s="17" t="s">
        <v>468</v>
      </c>
      <c r="C148" s="22" t="s">
        <v>463</v>
      </c>
      <c r="D148" s="21">
        <f>SUM(D149)</f>
        <v>0</v>
      </c>
      <c r="E148" s="21">
        <f>SUM(E149)</f>
        <v>28.7</v>
      </c>
      <c r="F148" s="21">
        <v>0</v>
      </c>
    </row>
    <row r="149" spans="2:6" ht="104.25" customHeight="1">
      <c r="B149" s="17" t="s">
        <v>469</v>
      </c>
      <c r="C149" s="22" t="s">
        <v>464</v>
      </c>
      <c r="D149" s="21">
        <v>0</v>
      </c>
      <c r="E149" s="21">
        <v>28.7</v>
      </c>
      <c r="F149" s="21">
        <v>0</v>
      </c>
    </row>
    <row r="150" spans="2:6" ht="58.5" customHeight="1">
      <c r="B150" s="17" t="s">
        <v>412</v>
      </c>
      <c r="C150" s="22" t="s">
        <v>345</v>
      </c>
      <c r="D150" s="21">
        <f>SUM(D151:D152)</f>
        <v>994</v>
      </c>
      <c r="E150" s="21">
        <f>SUM(E151:E152)</f>
        <v>228.9</v>
      </c>
      <c r="F150" s="21">
        <f t="shared" si="5"/>
        <v>23.028169014084508</v>
      </c>
    </row>
    <row r="151" spans="2:6" ht="94.5" customHeight="1">
      <c r="B151" s="17" t="s">
        <v>413</v>
      </c>
      <c r="C151" s="22" t="s">
        <v>346</v>
      </c>
      <c r="D151" s="21">
        <v>46</v>
      </c>
      <c r="E151" s="21">
        <v>29</v>
      </c>
      <c r="F151" s="21">
        <f t="shared" si="5"/>
        <v>63.04347826086957</v>
      </c>
    </row>
    <row r="152" spans="2:6" ht="88.5" customHeight="1">
      <c r="B152" s="17" t="s">
        <v>414</v>
      </c>
      <c r="C152" s="22" t="s">
        <v>349</v>
      </c>
      <c r="D152" s="21">
        <v>948</v>
      </c>
      <c r="E152" s="21">
        <v>199.9</v>
      </c>
      <c r="F152" s="21">
        <f t="shared" si="5"/>
        <v>21.08649789029536</v>
      </c>
    </row>
    <row r="153" spans="2:6" ht="70.5" customHeight="1">
      <c r="B153" s="17" t="s">
        <v>415</v>
      </c>
      <c r="C153" s="22" t="s">
        <v>350</v>
      </c>
      <c r="D153" s="21">
        <f>SUM(D154)</f>
        <v>1933</v>
      </c>
      <c r="E153" s="21">
        <f>SUM(E154)</f>
        <v>2024.3</v>
      </c>
      <c r="F153" s="21">
        <f t="shared" si="5"/>
        <v>104.72322814278323</v>
      </c>
    </row>
    <row r="154" spans="2:6" ht="102" customHeight="1">
      <c r="B154" s="17" t="s">
        <v>416</v>
      </c>
      <c r="C154" s="22" t="s">
        <v>351</v>
      </c>
      <c r="D154" s="21">
        <v>1933</v>
      </c>
      <c r="E154" s="21">
        <v>2024.3</v>
      </c>
      <c r="F154" s="21">
        <f t="shared" si="5"/>
        <v>104.72322814278323</v>
      </c>
    </row>
    <row r="155" spans="2:6" ht="102" customHeight="1">
      <c r="B155" s="19" t="s">
        <v>452</v>
      </c>
      <c r="C155" s="22" t="s">
        <v>451</v>
      </c>
      <c r="D155" s="21">
        <f>SUM(D156+D157)</f>
        <v>48</v>
      </c>
      <c r="E155" s="21">
        <f>SUM(E156+E157)</f>
        <v>80</v>
      </c>
      <c r="F155" s="21">
        <v>0</v>
      </c>
    </row>
    <row r="156" spans="2:6" ht="146.25" customHeight="1">
      <c r="B156" s="19" t="s">
        <v>470</v>
      </c>
      <c r="C156" s="22" t="s">
        <v>465</v>
      </c>
      <c r="D156" s="21">
        <v>0</v>
      </c>
      <c r="E156" s="21">
        <v>0</v>
      </c>
      <c r="F156" s="21">
        <v>0</v>
      </c>
    </row>
    <row r="157" spans="2:6" ht="137.25" customHeight="1">
      <c r="B157" s="19" t="s">
        <v>454</v>
      </c>
      <c r="C157" s="22" t="s">
        <v>453</v>
      </c>
      <c r="D157" s="21">
        <v>48</v>
      </c>
      <c r="E157" s="21">
        <v>80</v>
      </c>
      <c r="F157" s="21">
        <v>0</v>
      </c>
    </row>
    <row r="158" spans="2:6" ht="40.5" customHeight="1">
      <c r="B158" s="17" t="s">
        <v>352</v>
      </c>
      <c r="C158" s="22" t="s">
        <v>354</v>
      </c>
      <c r="D158" s="21">
        <f>SUM(D159)</f>
        <v>215</v>
      </c>
      <c r="E158" s="21">
        <f>SUM(E159)</f>
        <v>71.6</v>
      </c>
      <c r="F158" s="21">
        <f t="shared" si="5"/>
        <v>33.30232558139535</v>
      </c>
    </row>
    <row r="159" spans="2:6" ht="66" customHeight="1">
      <c r="B159" s="17" t="s">
        <v>353</v>
      </c>
      <c r="C159" s="22" t="s">
        <v>355</v>
      </c>
      <c r="D159" s="21">
        <v>215</v>
      </c>
      <c r="E159" s="21">
        <v>71.6</v>
      </c>
      <c r="F159" s="21">
        <f t="shared" si="5"/>
        <v>33.30232558139535</v>
      </c>
    </row>
    <row r="160" spans="2:6" ht="100.5" customHeight="1">
      <c r="B160" s="17" t="s">
        <v>356</v>
      </c>
      <c r="C160" s="22" t="s">
        <v>358</v>
      </c>
      <c r="D160" s="21">
        <f>SUM(D161:D162)</f>
        <v>164.5</v>
      </c>
      <c r="E160" s="21">
        <f>SUM(E161:E162)</f>
        <v>549.3000000000001</v>
      </c>
      <c r="F160" s="21">
        <f t="shared" si="5"/>
        <v>333.92097264437695</v>
      </c>
    </row>
    <row r="161" spans="2:6" ht="55.5" customHeight="1">
      <c r="B161" s="17" t="s">
        <v>357</v>
      </c>
      <c r="C161" s="22" t="s">
        <v>359</v>
      </c>
      <c r="D161" s="21">
        <v>51</v>
      </c>
      <c r="E161" s="21">
        <v>61.2</v>
      </c>
      <c r="F161" s="21">
        <f t="shared" si="5"/>
        <v>120</v>
      </c>
    </row>
    <row r="162" spans="2:6" ht="90.75" customHeight="1">
      <c r="B162" s="17" t="s">
        <v>361</v>
      </c>
      <c r="C162" s="22" t="s">
        <v>360</v>
      </c>
      <c r="D162" s="21">
        <v>113.5</v>
      </c>
      <c r="E162" s="21">
        <v>488.1</v>
      </c>
      <c r="F162" s="21">
        <f t="shared" si="5"/>
        <v>430.04405286343615</v>
      </c>
    </row>
    <row r="163" spans="2:6" ht="22.5" customHeight="1">
      <c r="B163" s="17" t="s">
        <v>362</v>
      </c>
      <c r="C163" s="22" t="s">
        <v>365</v>
      </c>
      <c r="D163" s="21">
        <f>SUM(D164+D169+D167)</f>
        <v>25</v>
      </c>
      <c r="E163" s="23">
        <f>SUM(E164+E169+E167)</f>
        <v>81.4</v>
      </c>
      <c r="F163" s="21">
        <f t="shared" si="5"/>
        <v>325.6</v>
      </c>
    </row>
    <row r="164" spans="2:6" ht="87" customHeight="1">
      <c r="B164" s="17" t="s">
        <v>363</v>
      </c>
      <c r="C164" s="22" t="s">
        <v>366</v>
      </c>
      <c r="D164" s="21">
        <f>SUM(D166+D165)</f>
        <v>20</v>
      </c>
      <c r="E164" s="21">
        <f>SUM(E166+E165)</f>
        <v>26.1</v>
      </c>
      <c r="F164" s="21">
        <f t="shared" si="5"/>
        <v>130.50000000000003</v>
      </c>
    </row>
    <row r="165" spans="2:6" ht="60.75" customHeight="1">
      <c r="B165" s="31" t="s">
        <v>456</v>
      </c>
      <c r="C165" s="22" t="s">
        <v>455</v>
      </c>
      <c r="D165" s="21">
        <v>0</v>
      </c>
      <c r="E165" s="21">
        <v>19.3</v>
      </c>
      <c r="F165" s="21">
        <v>0</v>
      </c>
    </row>
    <row r="166" spans="2:6" ht="70.5" customHeight="1">
      <c r="B166" s="17" t="s">
        <v>364</v>
      </c>
      <c r="C166" s="22" t="s">
        <v>367</v>
      </c>
      <c r="D166" s="21">
        <v>20</v>
      </c>
      <c r="E166" s="21">
        <v>6.8</v>
      </c>
      <c r="F166" s="21">
        <f t="shared" si="5"/>
        <v>34</v>
      </c>
    </row>
    <row r="167" spans="2:6" ht="54" customHeight="1">
      <c r="B167" s="19" t="s">
        <v>459</v>
      </c>
      <c r="C167" s="22" t="s">
        <v>457</v>
      </c>
      <c r="D167" s="21">
        <f>SUM(D168)</f>
        <v>0</v>
      </c>
      <c r="E167" s="21">
        <f>SUM(E168)</f>
        <v>12.6</v>
      </c>
      <c r="F167" s="21">
        <v>0</v>
      </c>
    </row>
    <row r="168" spans="2:6" ht="65.25" customHeight="1">
      <c r="B168" s="19" t="s">
        <v>460</v>
      </c>
      <c r="C168" s="22" t="s">
        <v>458</v>
      </c>
      <c r="D168" s="21">
        <v>0</v>
      </c>
      <c r="E168" s="21">
        <v>12.6</v>
      </c>
      <c r="F168" s="21">
        <v>0</v>
      </c>
    </row>
    <row r="169" spans="2:6" ht="73.5" customHeight="1">
      <c r="B169" s="17" t="s">
        <v>368</v>
      </c>
      <c r="C169" s="22" t="s">
        <v>370</v>
      </c>
      <c r="D169" s="21">
        <f>SUM(D170:D171)</f>
        <v>5</v>
      </c>
      <c r="E169" s="21">
        <f>SUM(E170:E171)</f>
        <v>42.7</v>
      </c>
      <c r="F169" s="21">
        <f t="shared" si="5"/>
        <v>854.0000000000001</v>
      </c>
    </row>
    <row r="170" spans="2:6" ht="76.5" customHeight="1">
      <c r="B170" s="17" t="s">
        <v>369</v>
      </c>
      <c r="C170" s="22" t="s">
        <v>371</v>
      </c>
      <c r="D170" s="21">
        <v>5</v>
      </c>
      <c r="E170" s="21">
        <v>42.7</v>
      </c>
      <c r="F170" s="21">
        <f t="shared" si="5"/>
        <v>854.0000000000001</v>
      </c>
    </row>
    <row r="171" spans="2:6" ht="80.25" customHeight="1">
      <c r="B171" s="17" t="s">
        <v>373</v>
      </c>
      <c r="C171" s="22" t="s">
        <v>372</v>
      </c>
      <c r="D171" s="21">
        <v>0</v>
      </c>
      <c r="E171" s="21">
        <v>0</v>
      </c>
      <c r="F171" s="21">
        <v>0</v>
      </c>
    </row>
    <row r="172" spans="2:6" ht="22.5" customHeight="1">
      <c r="B172" s="17" t="s">
        <v>374</v>
      </c>
      <c r="C172" s="22" t="s">
        <v>377</v>
      </c>
      <c r="D172" s="21">
        <f>SUM(D173)</f>
        <v>500</v>
      </c>
      <c r="E172" s="21">
        <f>SUM(E173)</f>
        <v>396.8</v>
      </c>
      <c r="F172" s="21">
        <f t="shared" si="5"/>
        <v>79.36</v>
      </c>
    </row>
    <row r="173" spans="2:6" ht="35.25" customHeight="1">
      <c r="B173" s="17" t="s">
        <v>375</v>
      </c>
      <c r="C173" s="22" t="s">
        <v>378</v>
      </c>
      <c r="D173" s="21">
        <f>SUM(D174)</f>
        <v>500</v>
      </c>
      <c r="E173" s="21">
        <f>SUM(E174)</f>
        <v>396.8</v>
      </c>
      <c r="F173" s="21">
        <f t="shared" si="5"/>
        <v>79.36</v>
      </c>
    </row>
    <row r="174" spans="2:6" ht="66.75" customHeight="1">
      <c r="B174" s="17" t="s">
        <v>376</v>
      </c>
      <c r="C174" s="22" t="s">
        <v>379</v>
      </c>
      <c r="D174" s="21">
        <v>500</v>
      </c>
      <c r="E174" s="21">
        <v>396.8</v>
      </c>
      <c r="F174" s="21">
        <f t="shared" si="5"/>
        <v>79.36</v>
      </c>
    </row>
    <row r="175" spans="2:6" ht="15.75">
      <c r="B175" s="17" t="s">
        <v>100</v>
      </c>
      <c r="C175" s="22" t="s">
        <v>101</v>
      </c>
      <c r="D175" s="21">
        <f>SUM(D176+D178)</f>
        <v>0</v>
      </c>
      <c r="E175" s="21">
        <f>SUM(E176+E178+E180)</f>
        <v>1430.5</v>
      </c>
      <c r="F175" s="21">
        <v>0</v>
      </c>
    </row>
    <row r="176" spans="2:6" ht="19.5" customHeight="1">
      <c r="B176" s="17" t="s">
        <v>102</v>
      </c>
      <c r="C176" s="22" t="s">
        <v>103</v>
      </c>
      <c r="D176" s="21">
        <f>SUM(D177)</f>
        <v>0</v>
      </c>
      <c r="E176" s="21">
        <f>SUM(E177)</f>
        <v>70.5</v>
      </c>
      <c r="F176" s="21">
        <v>0</v>
      </c>
    </row>
    <row r="177" spans="2:6" ht="33.75" customHeight="1">
      <c r="B177" s="17" t="s">
        <v>104</v>
      </c>
      <c r="C177" s="22" t="s">
        <v>105</v>
      </c>
      <c r="D177" s="21">
        <v>0</v>
      </c>
      <c r="E177" s="21">
        <v>70.5</v>
      </c>
      <c r="F177" s="21">
        <v>0</v>
      </c>
    </row>
    <row r="178" spans="2:6" ht="33.75" customHeight="1">
      <c r="B178" s="24" t="s">
        <v>281</v>
      </c>
      <c r="C178" s="22" t="s">
        <v>279</v>
      </c>
      <c r="D178" s="21">
        <f>SUM(D179)</f>
        <v>0</v>
      </c>
      <c r="E178" s="21">
        <f>SUM(E179)</f>
        <v>0</v>
      </c>
      <c r="F178" s="21">
        <v>0</v>
      </c>
    </row>
    <row r="179" spans="2:6" ht="33.75" customHeight="1">
      <c r="B179" s="18" t="s">
        <v>282</v>
      </c>
      <c r="C179" s="22" t="s">
        <v>280</v>
      </c>
      <c r="D179" s="21">
        <v>0</v>
      </c>
      <c r="E179" s="21">
        <v>0</v>
      </c>
      <c r="F179" s="21">
        <v>0</v>
      </c>
    </row>
    <row r="180" spans="2:6" ht="33.75" customHeight="1">
      <c r="B180" s="18" t="s">
        <v>507</v>
      </c>
      <c r="C180" s="22" t="s">
        <v>510</v>
      </c>
      <c r="D180" s="21">
        <v>0</v>
      </c>
      <c r="E180" s="21">
        <v>1360</v>
      </c>
      <c r="F180" s="21">
        <v>0</v>
      </c>
    </row>
    <row r="181" spans="2:6" ht="33.75" customHeight="1">
      <c r="B181" s="18" t="s">
        <v>508</v>
      </c>
      <c r="C181" s="22" t="s">
        <v>511</v>
      </c>
      <c r="D181" s="21">
        <v>0</v>
      </c>
      <c r="E181" s="21">
        <v>1360</v>
      </c>
      <c r="F181" s="21">
        <v>0</v>
      </c>
    </row>
    <row r="182" spans="2:6" ht="33.75" customHeight="1">
      <c r="B182" s="18" t="s">
        <v>509</v>
      </c>
      <c r="C182" s="22" t="s">
        <v>512</v>
      </c>
      <c r="D182" s="21">
        <v>0</v>
      </c>
      <c r="E182" s="21">
        <v>1360</v>
      </c>
      <c r="F182" s="21">
        <v>0</v>
      </c>
    </row>
    <row r="183" spans="2:6" ht="18.75" customHeight="1">
      <c r="B183" s="17" t="s">
        <v>106</v>
      </c>
      <c r="C183" s="22" t="s">
        <v>107</v>
      </c>
      <c r="D183" s="21">
        <f>SUM(D184,D251,D258,D254,D245,D248)</f>
        <v>5098901.9</v>
      </c>
      <c r="E183" s="23">
        <f>SUM(E184,E251,E258,E254,E245,E248)</f>
        <v>3807187.8000000003</v>
      </c>
      <c r="F183" s="21">
        <f aca="true" t="shared" si="6" ref="F183:F189">SUM(E183/D183)*100</f>
        <v>74.66681796721761</v>
      </c>
    </row>
    <row r="184" spans="2:6" ht="37.5" customHeight="1">
      <c r="B184" s="17" t="s">
        <v>108</v>
      </c>
      <c r="C184" s="22" t="s">
        <v>109</v>
      </c>
      <c r="D184" s="21">
        <f>SUM(D185,D192,D221,D236)</f>
        <v>5098151.7</v>
      </c>
      <c r="E184" s="23">
        <f>SUM(E185,E192,E221,E236)</f>
        <v>3808488.5</v>
      </c>
      <c r="F184" s="21">
        <f t="shared" si="6"/>
        <v>74.70331845951151</v>
      </c>
    </row>
    <row r="185" spans="2:6" ht="20.25" customHeight="1">
      <c r="B185" s="17" t="s">
        <v>192</v>
      </c>
      <c r="C185" s="22" t="s">
        <v>226</v>
      </c>
      <c r="D185" s="21">
        <f>SUM(D186+D188+D190)</f>
        <v>706354.8</v>
      </c>
      <c r="E185" s="23">
        <f>SUM(E186+E188+E190)</f>
        <v>592258.2999999999</v>
      </c>
      <c r="F185" s="21">
        <f t="shared" si="6"/>
        <v>83.84714027568015</v>
      </c>
    </row>
    <row r="186" spans="2:6" ht="24.75" customHeight="1">
      <c r="B186" s="17" t="s">
        <v>322</v>
      </c>
      <c r="C186" s="22" t="s">
        <v>227</v>
      </c>
      <c r="D186" s="21">
        <f>SUM(D187)</f>
        <v>564483.5</v>
      </c>
      <c r="E186" s="23">
        <f>SUM(E187)</f>
        <v>506449.2</v>
      </c>
      <c r="F186" s="21">
        <f t="shared" si="6"/>
        <v>89.71904404646017</v>
      </c>
    </row>
    <row r="187" spans="2:6" ht="36.75" customHeight="1">
      <c r="B187" s="17" t="s">
        <v>321</v>
      </c>
      <c r="C187" s="22" t="s">
        <v>228</v>
      </c>
      <c r="D187" s="21">
        <v>564483.5</v>
      </c>
      <c r="E187" s="23">
        <v>506449.2</v>
      </c>
      <c r="F187" s="21">
        <f t="shared" si="6"/>
        <v>89.71904404646017</v>
      </c>
    </row>
    <row r="188" spans="2:6" ht="34.5" customHeight="1">
      <c r="B188" s="17" t="s">
        <v>215</v>
      </c>
      <c r="C188" s="22" t="s">
        <v>229</v>
      </c>
      <c r="D188" s="21">
        <f>SUM(D189)</f>
        <v>141871.3</v>
      </c>
      <c r="E188" s="23">
        <f>SUM(E189)</f>
        <v>77076</v>
      </c>
      <c r="F188" s="21">
        <f t="shared" si="6"/>
        <v>54.328112874133105</v>
      </c>
    </row>
    <row r="189" spans="2:6" ht="36" customHeight="1">
      <c r="B189" s="17" t="s">
        <v>216</v>
      </c>
      <c r="C189" s="22" t="s">
        <v>230</v>
      </c>
      <c r="D189" s="21">
        <v>141871.3</v>
      </c>
      <c r="E189" s="23">
        <v>77076</v>
      </c>
      <c r="F189" s="21">
        <f t="shared" si="6"/>
        <v>54.328112874133105</v>
      </c>
    </row>
    <row r="190" spans="2:6" ht="42" customHeight="1">
      <c r="B190" s="17" t="s">
        <v>293</v>
      </c>
      <c r="C190" s="22" t="s">
        <v>294</v>
      </c>
      <c r="D190" s="21">
        <f>SUM(D191)</f>
        <v>0</v>
      </c>
      <c r="E190" s="23">
        <v>8733.1</v>
      </c>
      <c r="F190" s="21">
        <v>0</v>
      </c>
    </row>
    <row r="191" spans="2:6" ht="42.75" customHeight="1">
      <c r="B191" s="17" t="s">
        <v>298</v>
      </c>
      <c r="C191" s="22" t="s">
        <v>295</v>
      </c>
      <c r="D191" s="21">
        <v>0</v>
      </c>
      <c r="E191" s="23">
        <v>8733.1</v>
      </c>
      <c r="F191" s="21">
        <v>0</v>
      </c>
    </row>
    <row r="192" spans="2:6" ht="36.75" customHeight="1">
      <c r="B192" s="17" t="s">
        <v>175</v>
      </c>
      <c r="C192" s="22" t="s">
        <v>292</v>
      </c>
      <c r="D192" s="21">
        <f>D193+D195+D197+D199+D201+D203+D205+D207+D209+D211+D213+D215+D217+D219</f>
        <v>2046688.1999999997</v>
      </c>
      <c r="E192" s="23">
        <f>E193+E195+E197+E199+E201+E203+E205+E207+E209+E211+E213+E215+E217+E219</f>
        <v>1580659.8</v>
      </c>
      <c r="F192" s="21">
        <f>SUM(E192/D192)*100</f>
        <v>77.23012230197058</v>
      </c>
    </row>
    <row r="193" spans="2:6" ht="18" customHeight="1">
      <c r="B193" s="17" t="s">
        <v>297</v>
      </c>
      <c r="C193" s="22" t="s">
        <v>296</v>
      </c>
      <c r="D193" s="21">
        <f>SUM(D194)</f>
        <v>0</v>
      </c>
      <c r="E193" s="21">
        <f>SUM(E194)</f>
        <v>0</v>
      </c>
      <c r="F193" s="21">
        <v>0</v>
      </c>
    </row>
    <row r="194" spans="2:6" ht="42" customHeight="1">
      <c r="B194" s="17" t="s">
        <v>199</v>
      </c>
      <c r="C194" s="22" t="s">
        <v>291</v>
      </c>
      <c r="D194" s="21"/>
      <c r="E194" s="21"/>
      <c r="F194" s="21"/>
    </row>
    <row r="195" spans="2:6" ht="50.25" customHeight="1">
      <c r="B195" s="20" t="s">
        <v>483</v>
      </c>
      <c r="C195" s="32" t="s">
        <v>485</v>
      </c>
      <c r="D195" s="21">
        <f>D196</f>
        <v>106673.9</v>
      </c>
      <c r="E195" s="21">
        <f>E196</f>
        <v>32462</v>
      </c>
      <c r="F195" s="21">
        <v>0</v>
      </c>
    </row>
    <row r="196" spans="2:6" ht="58.5" customHeight="1">
      <c r="B196" s="20" t="s">
        <v>484</v>
      </c>
      <c r="C196" s="32" t="s">
        <v>486</v>
      </c>
      <c r="D196" s="21">
        <v>106673.9</v>
      </c>
      <c r="E196" s="21">
        <v>32462</v>
      </c>
      <c r="F196" s="21">
        <v>0</v>
      </c>
    </row>
    <row r="197" spans="2:6" ht="106.5" customHeight="1">
      <c r="B197" s="17" t="s">
        <v>303</v>
      </c>
      <c r="C197" s="32" t="s">
        <v>299</v>
      </c>
      <c r="D197" s="21">
        <f>SUM(D198)</f>
        <v>665194</v>
      </c>
      <c r="E197" s="21">
        <f>SUM(E198)</f>
        <v>574974.9</v>
      </c>
      <c r="F197" s="21">
        <f aca="true" t="shared" si="7" ref="F197:F210">SUM(E197/D197)*100</f>
        <v>86.43717471895417</v>
      </c>
    </row>
    <row r="198" spans="2:6" ht="115.5" customHeight="1">
      <c r="B198" s="17" t="s">
        <v>304</v>
      </c>
      <c r="C198" s="22" t="s">
        <v>300</v>
      </c>
      <c r="D198" s="21">
        <v>665194</v>
      </c>
      <c r="E198" s="21">
        <v>574974.9</v>
      </c>
      <c r="F198" s="21">
        <f t="shared" si="7"/>
        <v>86.43717471895417</v>
      </c>
    </row>
    <row r="199" spans="2:6" ht="72.75" customHeight="1">
      <c r="B199" s="20" t="s">
        <v>501</v>
      </c>
      <c r="C199" s="22" t="s">
        <v>499</v>
      </c>
      <c r="D199" s="21">
        <f>D200</f>
        <v>10820</v>
      </c>
      <c r="E199" s="21">
        <f>E200</f>
        <v>0</v>
      </c>
      <c r="F199" s="21">
        <f t="shared" si="7"/>
        <v>0</v>
      </c>
    </row>
    <row r="200" spans="2:6" ht="57.75" customHeight="1">
      <c r="B200" s="20" t="s">
        <v>502</v>
      </c>
      <c r="C200" s="22" t="s">
        <v>500</v>
      </c>
      <c r="D200" s="21">
        <v>10820</v>
      </c>
      <c r="E200" s="21">
        <v>0</v>
      </c>
      <c r="F200" s="21">
        <f t="shared" si="7"/>
        <v>0</v>
      </c>
    </row>
    <row r="201" spans="2:6" ht="82.5" customHeight="1">
      <c r="B201" s="17" t="s">
        <v>305</v>
      </c>
      <c r="C201" s="22" t="s">
        <v>301</v>
      </c>
      <c r="D201" s="21">
        <f>SUM(D202)</f>
        <v>1040432</v>
      </c>
      <c r="E201" s="21">
        <f>SUM(E202)</f>
        <v>899319.7</v>
      </c>
      <c r="F201" s="21">
        <f t="shared" si="7"/>
        <v>86.43714341734972</v>
      </c>
    </row>
    <row r="202" spans="2:6" ht="85.5" customHeight="1">
      <c r="B202" s="17" t="s">
        <v>306</v>
      </c>
      <c r="C202" s="22" t="s">
        <v>302</v>
      </c>
      <c r="D202" s="21">
        <v>1040432</v>
      </c>
      <c r="E202" s="21">
        <v>899319.7</v>
      </c>
      <c r="F202" s="21">
        <f t="shared" si="7"/>
        <v>86.43714341734972</v>
      </c>
    </row>
    <row r="203" spans="2:6" ht="51" customHeight="1">
      <c r="B203" s="20" t="s">
        <v>493</v>
      </c>
      <c r="C203" s="22" t="s">
        <v>491</v>
      </c>
      <c r="D203" s="21">
        <f>D204</f>
        <v>15327.5</v>
      </c>
      <c r="E203" s="21">
        <f>E204</f>
        <v>0</v>
      </c>
      <c r="F203" s="21">
        <v>0</v>
      </c>
    </row>
    <row r="204" spans="2:6" ht="54.75" customHeight="1">
      <c r="B204" s="20" t="s">
        <v>494</v>
      </c>
      <c r="C204" s="22" t="s">
        <v>492</v>
      </c>
      <c r="D204" s="21">
        <v>15327.5</v>
      </c>
      <c r="E204" s="21">
        <v>0</v>
      </c>
      <c r="F204" s="21">
        <v>0</v>
      </c>
    </row>
    <row r="205" spans="2:6" ht="67.5" customHeight="1">
      <c r="B205" s="20" t="s">
        <v>497</v>
      </c>
      <c r="C205" s="22" t="s">
        <v>495</v>
      </c>
      <c r="D205" s="21">
        <f>D206</f>
        <v>1775.2</v>
      </c>
      <c r="E205" s="21">
        <f>E206</f>
        <v>1188.4</v>
      </c>
      <c r="F205" s="21">
        <f t="shared" si="7"/>
        <v>66.94456962595764</v>
      </c>
    </row>
    <row r="206" spans="2:6" ht="69" customHeight="1">
      <c r="B206" s="20" t="s">
        <v>498</v>
      </c>
      <c r="C206" s="22" t="s">
        <v>496</v>
      </c>
      <c r="D206" s="21">
        <v>1775.2</v>
      </c>
      <c r="E206" s="21">
        <v>1188.4</v>
      </c>
      <c r="F206" s="21">
        <f t="shared" si="7"/>
        <v>66.94456962595764</v>
      </c>
    </row>
    <row r="207" spans="2:6" ht="52.5" customHeight="1">
      <c r="B207" s="15" t="s">
        <v>428</v>
      </c>
      <c r="C207" s="22" t="s">
        <v>426</v>
      </c>
      <c r="D207" s="21">
        <f>SUM(D208)</f>
        <v>44650</v>
      </c>
      <c r="E207" s="21">
        <f>SUM(E208)</f>
        <v>18427.4</v>
      </c>
      <c r="F207" s="21">
        <f t="shared" si="7"/>
        <v>41.270772676371784</v>
      </c>
    </row>
    <row r="208" spans="2:6" ht="66" customHeight="1">
      <c r="B208" s="15" t="s">
        <v>427</v>
      </c>
      <c r="C208" s="22" t="s">
        <v>425</v>
      </c>
      <c r="D208" s="21">
        <v>44650</v>
      </c>
      <c r="E208" s="21">
        <v>18427.4</v>
      </c>
      <c r="F208" s="21">
        <f t="shared" si="7"/>
        <v>41.270772676371784</v>
      </c>
    </row>
    <row r="209" spans="2:6" ht="60" customHeight="1">
      <c r="B209" s="17" t="s">
        <v>382</v>
      </c>
      <c r="C209" s="22" t="s">
        <v>380</v>
      </c>
      <c r="D209" s="21">
        <f>SUM(D210)</f>
        <v>609.5</v>
      </c>
      <c r="E209" s="21">
        <f>SUM(E210)</f>
        <v>609.5</v>
      </c>
      <c r="F209" s="21">
        <f t="shared" si="7"/>
        <v>100</v>
      </c>
    </row>
    <row r="210" spans="2:6" ht="68.25" customHeight="1">
      <c r="B210" s="17" t="s">
        <v>383</v>
      </c>
      <c r="C210" s="22" t="s">
        <v>381</v>
      </c>
      <c r="D210" s="21">
        <v>609.5</v>
      </c>
      <c r="E210" s="21">
        <v>609.5</v>
      </c>
      <c r="F210" s="21">
        <f t="shared" si="7"/>
        <v>100</v>
      </c>
    </row>
    <row r="211" spans="2:6" ht="43.5" customHeight="1">
      <c r="B211" s="17" t="s">
        <v>285</v>
      </c>
      <c r="C211" s="22" t="s">
        <v>283</v>
      </c>
      <c r="D211" s="21">
        <f>SUM(D212)</f>
        <v>1215.4</v>
      </c>
      <c r="E211" s="21">
        <f>SUM(E212)</f>
        <v>1207.8</v>
      </c>
      <c r="F211" s="21">
        <f aca="true" t="shared" si="8" ref="F211:F218">SUM(E211/D211)*100</f>
        <v>99.37469145960176</v>
      </c>
    </row>
    <row r="212" spans="2:6" ht="43.5" customHeight="1">
      <c r="B212" s="17" t="s">
        <v>286</v>
      </c>
      <c r="C212" s="22" t="s">
        <v>284</v>
      </c>
      <c r="D212" s="21">
        <v>1215.4</v>
      </c>
      <c r="E212" s="21">
        <v>1207.8</v>
      </c>
      <c r="F212" s="21">
        <f t="shared" si="8"/>
        <v>99.37469145960176</v>
      </c>
    </row>
    <row r="213" spans="2:6" ht="22.5" customHeight="1">
      <c r="B213" s="24" t="s">
        <v>307</v>
      </c>
      <c r="C213" s="22" t="s">
        <v>231</v>
      </c>
      <c r="D213" s="21">
        <f>SUM(D214)</f>
        <v>7353.5</v>
      </c>
      <c r="E213" s="21">
        <f>SUM(E214)</f>
        <v>7353.5</v>
      </c>
      <c r="F213" s="21">
        <f t="shared" si="8"/>
        <v>100</v>
      </c>
    </row>
    <row r="214" spans="2:6" ht="26.25" customHeight="1">
      <c r="B214" s="17" t="s">
        <v>308</v>
      </c>
      <c r="C214" s="22" t="s">
        <v>232</v>
      </c>
      <c r="D214" s="21">
        <v>7353.5</v>
      </c>
      <c r="E214" s="21">
        <v>7353.5</v>
      </c>
      <c r="F214" s="21">
        <f t="shared" si="8"/>
        <v>100</v>
      </c>
    </row>
    <row r="215" spans="2:6" ht="55.5" customHeight="1">
      <c r="B215" s="17" t="s">
        <v>217</v>
      </c>
      <c r="C215" s="22" t="s">
        <v>233</v>
      </c>
      <c r="D215" s="21">
        <f>SUM(D216)</f>
        <v>14527</v>
      </c>
      <c r="E215" s="21">
        <f>SUM(E216)</f>
        <v>3403</v>
      </c>
      <c r="F215" s="21">
        <f t="shared" si="8"/>
        <v>23.425345907620294</v>
      </c>
    </row>
    <row r="216" spans="2:6" ht="67.5" customHeight="1">
      <c r="B216" s="17" t="s">
        <v>218</v>
      </c>
      <c r="C216" s="22" t="s">
        <v>234</v>
      </c>
      <c r="D216" s="21">
        <v>14527</v>
      </c>
      <c r="E216" s="21">
        <v>3403</v>
      </c>
      <c r="F216" s="21">
        <f t="shared" si="8"/>
        <v>23.425345907620294</v>
      </c>
    </row>
    <row r="217" spans="2:6" ht="47.25" customHeight="1">
      <c r="B217" s="20" t="s">
        <v>489</v>
      </c>
      <c r="C217" s="22" t="s">
        <v>487</v>
      </c>
      <c r="D217" s="21">
        <f>D218</f>
        <v>9352</v>
      </c>
      <c r="E217" s="21">
        <f>E218</f>
        <v>9352</v>
      </c>
      <c r="F217" s="21">
        <f t="shared" si="8"/>
        <v>100</v>
      </c>
    </row>
    <row r="218" spans="2:6" ht="48" customHeight="1">
      <c r="B218" s="20" t="s">
        <v>490</v>
      </c>
      <c r="C218" s="22" t="s">
        <v>488</v>
      </c>
      <c r="D218" s="21">
        <v>9352</v>
      </c>
      <c r="E218" s="21">
        <v>9352</v>
      </c>
      <c r="F218" s="21">
        <f t="shared" si="8"/>
        <v>100</v>
      </c>
    </row>
    <row r="219" spans="2:6" ht="18.75" customHeight="1">
      <c r="B219" s="17" t="s">
        <v>110</v>
      </c>
      <c r="C219" s="22" t="s">
        <v>235</v>
      </c>
      <c r="D219" s="21">
        <f>SUM(D220)</f>
        <v>128758.2</v>
      </c>
      <c r="E219" s="21">
        <f>SUM(E220)</f>
        <v>32361.6</v>
      </c>
      <c r="F219" s="21">
        <f aca="true" t="shared" si="9" ref="F219:F257">SUM(E219/D219)*100</f>
        <v>25.13362255763128</v>
      </c>
    </row>
    <row r="220" spans="2:6" ht="19.5" customHeight="1">
      <c r="B220" s="17" t="s">
        <v>111</v>
      </c>
      <c r="C220" s="22" t="s">
        <v>236</v>
      </c>
      <c r="D220" s="21">
        <v>128758.2</v>
      </c>
      <c r="E220" s="21">
        <v>32361.6</v>
      </c>
      <c r="F220" s="21">
        <f t="shared" si="9"/>
        <v>25.13362255763128</v>
      </c>
    </row>
    <row r="221" spans="2:6" ht="21.75" customHeight="1">
      <c r="B221" s="17" t="s">
        <v>191</v>
      </c>
      <c r="C221" s="22" t="s">
        <v>237</v>
      </c>
      <c r="D221" s="21">
        <f>SUM(D222,D224,D226,D228,D230,D232,D234)</f>
        <v>2277606.7</v>
      </c>
      <c r="E221" s="23">
        <f>SUM(E222,E224,E226,E228,E230,E232,E234)</f>
        <v>1586016.2999999998</v>
      </c>
      <c r="F221" s="21">
        <f t="shared" si="9"/>
        <v>69.6352140165376</v>
      </c>
    </row>
    <row r="222" spans="2:6" ht="34.5" customHeight="1">
      <c r="B222" s="17" t="s">
        <v>114</v>
      </c>
      <c r="C222" s="22" t="s">
        <v>238</v>
      </c>
      <c r="D222" s="21">
        <f>SUM(D223)</f>
        <v>2214222.9</v>
      </c>
      <c r="E222" s="21">
        <f>SUM(E223)</f>
        <v>1546939.8</v>
      </c>
      <c r="F222" s="21">
        <f t="shared" si="9"/>
        <v>69.86377929701658</v>
      </c>
    </row>
    <row r="223" spans="2:6" ht="40.5" customHeight="1">
      <c r="B223" s="17" t="s">
        <v>115</v>
      </c>
      <c r="C223" s="22" t="s">
        <v>239</v>
      </c>
      <c r="D223" s="21">
        <v>2214222.9</v>
      </c>
      <c r="E223" s="21">
        <v>1546939.8</v>
      </c>
      <c r="F223" s="21">
        <f t="shared" si="9"/>
        <v>69.86377929701658</v>
      </c>
    </row>
    <row r="224" spans="2:6" ht="69.75" customHeight="1">
      <c r="B224" s="17" t="s">
        <v>190</v>
      </c>
      <c r="C224" s="22" t="s">
        <v>240</v>
      </c>
      <c r="D224" s="21">
        <f>SUM(D225)</f>
        <v>38778</v>
      </c>
      <c r="E224" s="21">
        <f>SUM(E225)</f>
        <v>24422.3</v>
      </c>
      <c r="F224" s="21">
        <f t="shared" si="9"/>
        <v>62.97978235081747</v>
      </c>
    </row>
    <row r="225" spans="2:6" ht="74.25" customHeight="1">
      <c r="B225" s="17" t="s">
        <v>189</v>
      </c>
      <c r="C225" s="22" t="s">
        <v>241</v>
      </c>
      <c r="D225" s="21">
        <v>38778</v>
      </c>
      <c r="E225" s="21">
        <v>24422.3</v>
      </c>
      <c r="F225" s="21">
        <f t="shared" si="9"/>
        <v>62.97978235081747</v>
      </c>
    </row>
    <row r="226" spans="2:6" ht="77.25" customHeight="1">
      <c r="B226" s="17" t="s">
        <v>174</v>
      </c>
      <c r="C226" s="22" t="s">
        <v>242</v>
      </c>
      <c r="D226" s="21">
        <f>SUM(D227)</f>
        <v>0</v>
      </c>
      <c r="E226" s="21">
        <f>SUM(E227)</f>
        <v>0</v>
      </c>
      <c r="F226" s="21">
        <v>0</v>
      </c>
    </row>
    <row r="227" spans="2:6" ht="67.5" customHeight="1">
      <c r="B227" s="17" t="s">
        <v>173</v>
      </c>
      <c r="C227" s="22" t="s">
        <v>243</v>
      </c>
      <c r="D227" s="21">
        <v>0</v>
      </c>
      <c r="E227" s="21">
        <v>0</v>
      </c>
      <c r="F227" s="21">
        <v>0</v>
      </c>
    </row>
    <row r="228" spans="2:6" ht="64.5" customHeight="1">
      <c r="B228" s="17" t="s">
        <v>219</v>
      </c>
      <c r="C228" s="22" t="s">
        <v>244</v>
      </c>
      <c r="D228" s="21">
        <f>SUM(D229)</f>
        <v>1.2</v>
      </c>
      <c r="E228" s="21">
        <f>SUM(E229)</f>
        <v>0</v>
      </c>
      <c r="F228" s="21">
        <f t="shared" si="9"/>
        <v>0</v>
      </c>
    </row>
    <row r="229" spans="2:6" ht="65.25" customHeight="1">
      <c r="B229" s="17" t="s">
        <v>220</v>
      </c>
      <c r="C229" s="22" t="s">
        <v>245</v>
      </c>
      <c r="D229" s="21">
        <v>1.2</v>
      </c>
      <c r="E229" s="21">
        <v>0</v>
      </c>
      <c r="F229" s="21">
        <f t="shared" si="9"/>
        <v>0</v>
      </c>
    </row>
    <row r="230" spans="2:6" ht="65.25" customHeight="1">
      <c r="B230" s="17" t="s">
        <v>212</v>
      </c>
      <c r="C230" s="22" t="s">
        <v>246</v>
      </c>
      <c r="D230" s="21">
        <f>SUM(D231)</f>
        <v>12285.5</v>
      </c>
      <c r="E230" s="21">
        <f>SUM(E231)</f>
        <v>6948.4</v>
      </c>
      <c r="F230" s="21">
        <f>SUM(E230/D230)*100</f>
        <v>56.55773065809287</v>
      </c>
    </row>
    <row r="231" spans="2:6" ht="66" customHeight="1">
      <c r="B231" s="17" t="s">
        <v>211</v>
      </c>
      <c r="C231" s="22" t="s">
        <v>247</v>
      </c>
      <c r="D231" s="21">
        <v>12285.5</v>
      </c>
      <c r="E231" s="21">
        <v>6948.4</v>
      </c>
      <c r="F231" s="21">
        <f>SUM(E231/D231)*100</f>
        <v>56.55773065809287</v>
      </c>
    </row>
    <row r="232" spans="2:6" ht="69.75" customHeight="1">
      <c r="B232" s="33" t="s">
        <v>289</v>
      </c>
      <c r="C232" s="22" t="s">
        <v>287</v>
      </c>
      <c r="D232" s="21">
        <f>SUM(D233)</f>
        <v>4000</v>
      </c>
      <c r="E232" s="21">
        <f>SUM(E233)</f>
        <v>1728.4</v>
      </c>
      <c r="F232" s="21">
        <f>SUM(E232/D232)*100</f>
        <v>43.21</v>
      </c>
    </row>
    <row r="233" spans="2:6" ht="70.5" customHeight="1">
      <c r="B233" s="34" t="s">
        <v>290</v>
      </c>
      <c r="C233" s="22" t="s">
        <v>288</v>
      </c>
      <c r="D233" s="21">
        <v>4000</v>
      </c>
      <c r="E233" s="21">
        <v>1728.4</v>
      </c>
      <c r="F233" s="21">
        <f>SUM(E233/D233)*100</f>
        <v>43.21</v>
      </c>
    </row>
    <row r="234" spans="2:6" ht="42.75" customHeight="1">
      <c r="B234" s="17" t="s">
        <v>112</v>
      </c>
      <c r="C234" s="22" t="s">
        <v>248</v>
      </c>
      <c r="D234" s="21">
        <f>SUM(D235)</f>
        <v>8319.1</v>
      </c>
      <c r="E234" s="21">
        <f>SUM(E235)</f>
        <v>5977.4</v>
      </c>
      <c r="F234" s="21">
        <f t="shared" si="9"/>
        <v>71.85152240025964</v>
      </c>
    </row>
    <row r="235" spans="2:6" ht="43.5" customHeight="1">
      <c r="B235" s="29" t="s">
        <v>113</v>
      </c>
      <c r="C235" s="22" t="s">
        <v>249</v>
      </c>
      <c r="D235" s="21">
        <v>8319.1</v>
      </c>
      <c r="E235" s="21">
        <v>5977.4</v>
      </c>
      <c r="F235" s="21">
        <f t="shared" si="9"/>
        <v>71.85152240025964</v>
      </c>
    </row>
    <row r="236" spans="2:6" ht="22.5" customHeight="1">
      <c r="B236" s="17" t="s">
        <v>116</v>
      </c>
      <c r="C236" s="22" t="s">
        <v>250</v>
      </c>
      <c r="D236" s="21">
        <f>SUM(D237+D239+D241+D243)</f>
        <v>67502</v>
      </c>
      <c r="E236" s="23">
        <f>SUM(E237+E239+E241+E243)</f>
        <v>49554.1</v>
      </c>
      <c r="F236" s="21">
        <f t="shared" si="9"/>
        <v>73.41130633166425</v>
      </c>
    </row>
    <row r="237" spans="2:6" ht="57.75" customHeight="1">
      <c r="B237" s="17" t="s">
        <v>388</v>
      </c>
      <c r="C237" s="22" t="s">
        <v>384</v>
      </c>
      <c r="D237" s="21">
        <f>SUM(D238)</f>
        <v>46090.8</v>
      </c>
      <c r="E237" s="21">
        <f>SUM(E238)</f>
        <v>33562.6</v>
      </c>
      <c r="F237" s="21">
        <f t="shared" si="9"/>
        <v>72.8184366511321</v>
      </c>
    </row>
    <row r="238" spans="2:6" ht="68.25" customHeight="1">
      <c r="B238" s="17" t="s">
        <v>389</v>
      </c>
      <c r="C238" s="22" t="s">
        <v>385</v>
      </c>
      <c r="D238" s="21">
        <v>46090.8</v>
      </c>
      <c r="E238" s="21">
        <v>33562.6</v>
      </c>
      <c r="F238" s="21">
        <f t="shared" si="9"/>
        <v>72.8184366511321</v>
      </c>
    </row>
    <row r="239" spans="2:6" ht="68.25" customHeight="1">
      <c r="B239" s="19" t="s">
        <v>449</v>
      </c>
      <c r="C239" s="22" t="s">
        <v>447</v>
      </c>
      <c r="D239" s="21">
        <f>SUM(D240)</f>
        <v>0</v>
      </c>
      <c r="E239" s="21">
        <f>SUM(E240)</f>
        <v>0</v>
      </c>
      <c r="F239" s="21">
        <v>0</v>
      </c>
    </row>
    <row r="240" spans="2:6" ht="75" customHeight="1">
      <c r="B240" s="31" t="s">
        <v>450</v>
      </c>
      <c r="C240" s="22" t="s">
        <v>448</v>
      </c>
      <c r="D240" s="21">
        <v>0</v>
      </c>
      <c r="E240" s="21">
        <v>0</v>
      </c>
      <c r="F240" s="21">
        <v>0</v>
      </c>
    </row>
    <row r="241" spans="2:6" ht="40.5" customHeight="1">
      <c r="B241" s="17" t="s">
        <v>390</v>
      </c>
      <c r="C241" s="22" t="s">
        <v>386</v>
      </c>
      <c r="D241" s="21">
        <f>SUM(D242)</f>
        <v>0</v>
      </c>
      <c r="E241" s="21">
        <f>SUM(E242)</f>
        <v>0</v>
      </c>
      <c r="F241" s="21">
        <v>0</v>
      </c>
    </row>
    <row r="242" spans="2:6" ht="37.5" customHeight="1">
      <c r="B242" s="17" t="s">
        <v>391</v>
      </c>
      <c r="C242" s="22" t="s">
        <v>387</v>
      </c>
      <c r="D242" s="21">
        <v>0</v>
      </c>
      <c r="E242" s="21">
        <v>0</v>
      </c>
      <c r="F242" s="21">
        <v>0</v>
      </c>
    </row>
    <row r="243" spans="2:6" ht="37.5" customHeight="1">
      <c r="B243" s="17" t="s">
        <v>117</v>
      </c>
      <c r="C243" s="22" t="s">
        <v>251</v>
      </c>
      <c r="D243" s="21">
        <f>SUM(D244)</f>
        <v>21411.2</v>
      </c>
      <c r="E243" s="21">
        <f>SUM(E244)</f>
        <v>15991.5</v>
      </c>
      <c r="F243" s="21">
        <f t="shared" si="9"/>
        <v>74.68754670452847</v>
      </c>
    </row>
    <row r="244" spans="2:6" ht="38.25" customHeight="1">
      <c r="B244" s="17" t="s">
        <v>118</v>
      </c>
      <c r="C244" s="22" t="s">
        <v>252</v>
      </c>
      <c r="D244" s="21">
        <v>21411.2</v>
      </c>
      <c r="E244" s="21">
        <v>15991.5</v>
      </c>
      <c r="F244" s="21">
        <f t="shared" si="9"/>
        <v>74.68754670452847</v>
      </c>
    </row>
    <row r="245" spans="2:6" ht="38.25" customHeight="1">
      <c r="B245" s="30" t="s">
        <v>309</v>
      </c>
      <c r="C245" s="22" t="s">
        <v>310</v>
      </c>
      <c r="D245" s="21">
        <f>SUM(D246)</f>
        <v>750.2</v>
      </c>
      <c r="E245" s="21">
        <f>SUM(E246)</f>
        <v>750.2</v>
      </c>
      <c r="F245" s="21">
        <f t="shared" si="9"/>
        <v>100</v>
      </c>
    </row>
    <row r="246" spans="2:6" ht="38.25" customHeight="1">
      <c r="B246" s="17" t="s">
        <v>311</v>
      </c>
      <c r="C246" s="22" t="s">
        <v>312</v>
      </c>
      <c r="D246" s="21">
        <f>SUM(D247)</f>
        <v>750.2</v>
      </c>
      <c r="E246" s="21">
        <f>SUM(E247)</f>
        <v>750.2</v>
      </c>
      <c r="F246" s="21">
        <f t="shared" si="9"/>
        <v>100</v>
      </c>
    </row>
    <row r="247" spans="2:6" ht="33.75" customHeight="1">
      <c r="B247" s="17" t="s">
        <v>313</v>
      </c>
      <c r="C247" s="22" t="s">
        <v>314</v>
      </c>
      <c r="D247" s="21">
        <v>750.2</v>
      </c>
      <c r="E247" s="21">
        <v>750.2</v>
      </c>
      <c r="F247" s="21">
        <f t="shared" si="9"/>
        <v>100</v>
      </c>
    </row>
    <row r="248" spans="2:6" ht="33.75" customHeight="1">
      <c r="B248" s="30" t="s">
        <v>315</v>
      </c>
      <c r="C248" s="22" t="s">
        <v>316</v>
      </c>
      <c r="D248" s="21">
        <f>SUM(D249)</f>
        <v>0</v>
      </c>
      <c r="E248" s="21">
        <f>SUM(E249)</f>
        <v>100</v>
      </c>
      <c r="F248" s="21">
        <v>0</v>
      </c>
    </row>
    <row r="249" spans="2:6" ht="30.75" customHeight="1">
      <c r="B249" s="17" t="s">
        <v>317</v>
      </c>
      <c r="C249" s="22" t="s">
        <v>318</v>
      </c>
      <c r="D249" s="21">
        <f>SUM(D250)</f>
        <v>0</v>
      </c>
      <c r="E249" s="21">
        <f>SUM(E250)</f>
        <v>100</v>
      </c>
      <c r="F249" s="21">
        <v>0</v>
      </c>
    </row>
    <row r="250" spans="2:6" ht="34.5" customHeight="1">
      <c r="B250" s="30" t="s">
        <v>319</v>
      </c>
      <c r="C250" s="22" t="s">
        <v>320</v>
      </c>
      <c r="D250" s="21">
        <v>0</v>
      </c>
      <c r="E250" s="21">
        <v>100</v>
      </c>
      <c r="F250" s="21">
        <v>0</v>
      </c>
    </row>
    <row r="251" spans="2:6" ht="18.75" customHeight="1" hidden="1">
      <c r="B251" s="17" t="s">
        <v>119</v>
      </c>
      <c r="C251" s="22" t="s">
        <v>253</v>
      </c>
      <c r="D251" s="21">
        <f>SUM(D252)</f>
        <v>0</v>
      </c>
      <c r="E251" s="21">
        <f>SUM(E252)</f>
        <v>0</v>
      </c>
      <c r="F251" s="21" t="e">
        <f t="shared" si="9"/>
        <v>#DIV/0!</v>
      </c>
    </row>
    <row r="252" spans="2:6" ht="17.25" customHeight="1" hidden="1">
      <c r="B252" s="17" t="s">
        <v>120</v>
      </c>
      <c r="C252" s="22" t="s">
        <v>254</v>
      </c>
      <c r="D252" s="21">
        <f>SUM(D253)</f>
        <v>0</v>
      </c>
      <c r="E252" s="21">
        <f>SUM(E253)</f>
        <v>0</v>
      </c>
      <c r="F252" s="21" t="e">
        <f t="shared" si="9"/>
        <v>#DIV/0!</v>
      </c>
    </row>
    <row r="253" spans="2:6" ht="33" customHeight="1" hidden="1">
      <c r="B253" s="17" t="s">
        <v>120</v>
      </c>
      <c r="C253" s="22" t="s">
        <v>255</v>
      </c>
      <c r="D253" s="21"/>
      <c r="E253" s="21"/>
      <c r="F253" s="21" t="e">
        <f t="shared" si="9"/>
        <v>#DIV/0!</v>
      </c>
    </row>
    <row r="254" spans="2:6" ht="79.5" customHeight="1" hidden="1">
      <c r="B254" s="17" t="s">
        <v>208</v>
      </c>
      <c r="C254" s="22" t="s">
        <v>200</v>
      </c>
      <c r="D254" s="21">
        <f aca="true" t="shared" si="10" ref="D254:E256">SUM(D255)</f>
        <v>0</v>
      </c>
      <c r="E254" s="21">
        <f t="shared" si="10"/>
        <v>0</v>
      </c>
      <c r="F254" s="21" t="e">
        <f t="shared" si="9"/>
        <v>#DIV/0!</v>
      </c>
    </row>
    <row r="255" spans="2:6" ht="17.25" customHeight="1" hidden="1">
      <c r="B255" s="17" t="s">
        <v>201</v>
      </c>
      <c r="C255" s="22" t="s">
        <v>202</v>
      </c>
      <c r="D255" s="21">
        <f t="shared" si="10"/>
        <v>0</v>
      </c>
      <c r="E255" s="21">
        <f t="shared" si="10"/>
        <v>0</v>
      </c>
      <c r="F255" s="21" t="e">
        <f t="shared" si="9"/>
        <v>#DIV/0!</v>
      </c>
    </row>
    <row r="256" spans="2:6" ht="32.25" customHeight="1" hidden="1">
      <c r="B256" s="15" t="s">
        <v>203</v>
      </c>
      <c r="C256" s="22" t="s">
        <v>204</v>
      </c>
      <c r="D256" s="21">
        <f t="shared" si="10"/>
        <v>0</v>
      </c>
      <c r="E256" s="21">
        <f t="shared" si="10"/>
        <v>0</v>
      </c>
      <c r="F256" s="21" t="e">
        <f t="shared" si="9"/>
        <v>#DIV/0!</v>
      </c>
    </row>
    <row r="257" spans="2:6" ht="0.75" customHeight="1" hidden="1">
      <c r="B257" s="17" t="s">
        <v>206</v>
      </c>
      <c r="C257" s="22" t="s">
        <v>205</v>
      </c>
      <c r="D257" s="21">
        <v>0</v>
      </c>
      <c r="E257" s="21">
        <v>0</v>
      </c>
      <c r="F257" s="21" t="e">
        <f t="shared" si="9"/>
        <v>#DIV/0!</v>
      </c>
    </row>
    <row r="258" spans="2:6" ht="50.25" customHeight="1">
      <c r="B258" s="17" t="s">
        <v>121</v>
      </c>
      <c r="C258" s="22" t="s">
        <v>122</v>
      </c>
      <c r="D258" s="21">
        <f>SUM(D259)</f>
        <v>0</v>
      </c>
      <c r="E258" s="21">
        <f>SUM(E259)</f>
        <v>-2150.9</v>
      </c>
      <c r="F258" s="21">
        <v>0</v>
      </c>
    </row>
    <row r="259" spans="2:6" ht="51.75" customHeight="1">
      <c r="B259" s="17" t="s">
        <v>393</v>
      </c>
      <c r="C259" s="22" t="s">
        <v>392</v>
      </c>
      <c r="D259" s="21">
        <f>SUM(D260)</f>
        <v>0</v>
      </c>
      <c r="E259" s="21">
        <v>-2150.9</v>
      </c>
      <c r="F259" s="21">
        <v>0</v>
      </c>
    </row>
    <row r="260" spans="2:6" ht="57.75" customHeight="1">
      <c r="B260" s="17" t="s">
        <v>209</v>
      </c>
      <c r="C260" s="22" t="s">
        <v>256</v>
      </c>
      <c r="D260" s="21">
        <v>0</v>
      </c>
      <c r="E260" s="21">
        <v>-2150.9</v>
      </c>
      <c r="F260" s="21">
        <v>0</v>
      </c>
    </row>
  </sheetData>
  <sheetProtection/>
  <mergeCells count="1">
    <mergeCell ref="B2:F2"/>
  </mergeCells>
  <hyperlinks>
    <hyperlink ref="B232" r:id="rId1" display="consultantplus://offline/ref=95DE6B81807D4DD652E31F926BB3997B3037B5DA7E8ACC9E82C1AF466D981C37D701EA7EEF1FCF54075B28E261DCVCK"/>
    <hyperlink ref="B233" r:id="rId2" display="consultantplus://offline/ref=95DE6B81807D4DD652E31F926BB3997B3037B5DA7E8ACC9E82C1AF466D981C37D701EA7EEF1FCF54075B28E261DCVCK"/>
  </hyperlinks>
  <printOptions/>
  <pageMargins left="0.3937007874015748" right="0.2362204724409449" top="0.5511811023622047" bottom="0.35433070866141736" header="0.31496062992125984" footer="0.31496062992125984"/>
  <pageSetup horizontalDpi="600" verticalDpi="6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2023-07-11T04:53:03Z</cp:lastPrinted>
  <dcterms:created xsi:type="dcterms:W3CDTF">2012-04-16T03:38:18Z</dcterms:created>
  <dcterms:modified xsi:type="dcterms:W3CDTF">2023-10-25T05:52:46Z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